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INDEC\Desktop\PLANEACIÓN 2024-2025\PLANEACIÓN 2024-2025\PLANEACIÓN 2025\PROYECTOS-VIABILIDADES\"/>
    </mc:Choice>
  </mc:AlternateContent>
  <xr:revisionPtr revIDLastSave="0" documentId="13_ncr:1_{25704904-6AC2-4867-996B-FA93258FE6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ST FONDOS" sheetId="1" r:id="rId1"/>
    <sheet name="Hoja1" sheetId="3" r:id="rId2"/>
    <sheet name="Hoja2" sheetId="4" r:id="rId3"/>
    <sheet name="DIST FONDOS (2)" sheetId="2" state="hidden" r:id="rId4"/>
  </sheets>
  <definedNames>
    <definedName name="_xlnm._FilterDatabase" localSheetId="0" hidden="1">'DIST FONDOS'!$B$5:$CF$391</definedName>
    <definedName name="_xlnm._FilterDatabase" localSheetId="3" hidden="1">'DIST FONDOS (2)'!$B$1:$CF$391</definedName>
    <definedName name="_xlnm.Print_Area" localSheetId="0">'DIST FONDOS'!$A$1:$CE$394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E4" i="1" l="1"/>
  <c r="BC394" i="1"/>
  <c r="CE5" i="1"/>
  <c r="CD301" i="1"/>
  <c r="K151" i="1"/>
  <c r="H2" i="3" l="1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" i="3"/>
  <c r="C20" i="3"/>
  <c r="E20" i="3"/>
  <c r="G20" i="3"/>
  <c r="F20" i="3" l="1"/>
  <c r="H20" i="3"/>
  <c r="D20" i="3"/>
  <c r="B20" i="3"/>
  <c r="D21" i="3" l="1"/>
  <c r="F21" i="3"/>
  <c r="AR390" i="1"/>
  <c r="AR368" i="1"/>
  <c r="CD204" i="1" l="1"/>
  <c r="CD207" i="1"/>
  <c r="CD209" i="1"/>
  <c r="CD211" i="1"/>
  <c r="CD213" i="1"/>
  <c r="CD218" i="1"/>
  <c r="CD221" i="1"/>
  <c r="CD224" i="1"/>
  <c r="CD227" i="1"/>
  <c r="CD228" i="1"/>
  <c r="CD231" i="1"/>
  <c r="CD232" i="1"/>
  <c r="CD233" i="1"/>
  <c r="CD235" i="1"/>
  <c r="CD237" i="1"/>
  <c r="CD240" i="1"/>
  <c r="CD243" i="1"/>
  <c r="CD246" i="1"/>
  <c r="CD249" i="1"/>
  <c r="CD253" i="1"/>
  <c r="CD256" i="1"/>
  <c r="CD258" i="1"/>
  <c r="CD260" i="1"/>
  <c r="CD262" i="1"/>
  <c r="CD266" i="1"/>
  <c r="CD267" i="1"/>
  <c r="CD269" i="1"/>
  <c r="CD273" i="1"/>
  <c r="CD275" i="1"/>
  <c r="CD276" i="1"/>
  <c r="CD281" i="1"/>
  <c r="CD284" i="1"/>
  <c r="CD286" i="1"/>
  <c r="CD290" i="1"/>
  <c r="CD292" i="1"/>
  <c r="CD294" i="1"/>
  <c r="CD296" i="1"/>
  <c r="CD300" i="1"/>
  <c r="CD305" i="1"/>
  <c r="CD202" i="1"/>
  <c r="CD200" i="1"/>
  <c r="CD198" i="1"/>
  <c r="CD196" i="1"/>
  <c r="CD193" i="1"/>
  <c r="CD191" i="1"/>
  <c r="CD189" i="1"/>
  <c r="CD186" i="1"/>
  <c r="CD184" i="1"/>
  <c r="CD182" i="1"/>
  <c r="CD180" i="1"/>
  <c r="CD178" i="1"/>
  <c r="CD175" i="1"/>
  <c r="CD173" i="1"/>
  <c r="CD168" i="1"/>
  <c r="CD165" i="1"/>
  <c r="CD162" i="1"/>
  <c r="CD159" i="1"/>
  <c r="CD157" i="1"/>
  <c r="CD156" i="1"/>
  <c r="CD155" i="1"/>
  <c r="CD154" i="1"/>
  <c r="CD153" i="1"/>
  <c r="CD151" i="1"/>
  <c r="CD146" i="1"/>
  <c r="CD144" i="1"/>
  <c r="CD139" i="1"/>
  <c r="CD136" i="1"/>
  <c r="CD133" i="1"/>
  <c r="CD130" i="1"/>
  <c r="CD127" i="1"/>
  <c r="CD124" i="1"/>
  <c r="CD121" i="1"/>
  <c r="CD116" i="1"/>
  <c r="CD112" i="1"/>
  <c r="CD108" i="1"/>
  <c r="CD105" i="1"/>
  <c r="CD100" i="1"/>
  <c r="CD98" i="1"/>
  <c r="CD6" i="1"/>
  <c r="CD310" i="1"/>
  <c r="CD314" i="1"/>
  <c r="CD316" i="1"/>
  <c r="CD318" i="1"/>
  <c r="CD320" i="1"/>
  <c r="CD322" i="1"/>
  <c r="CD325" i="1"/>
  <c r="CD327" i="1"/>
  <c r="CD329" i="1"/>
  <c r="CD332" i="1"/>
  <c r="CD336" i="1"/>
  <c r="CD338" i="1"/>
  <c r="CD342" i="1"/>
  <c r="CD344" i="1"/>
  <c r="CD347" i="1"/>
  <c r="CD352" i="1"/>
  <c r="CD357" i="1"/>
  <c r="CD359" i="1"/>
  <c r="CD361" i="1"/>
  <c r="CD366" i="1"/>
  <c r="CD368" i="1"/>
  <c r="CD373" i="1"/>
  <c r="CD375" i="1"/>
  <c r="CD377" i="1"/>
  <c r="CD379" i="1"/>
  <c r="CD384" i="1"/>
  <c r="CD386" i="1"/>
  <c r="CD389" i="1"/>
  <c r="CD30" i="1"/>
  <c r="CD26" i="1"/>
  <c r="CD24" i="1"/>
  <c r="CD19" i="1"/>
  <c r="CD14" i="1"/>
  <c r="CD13" i="1"/>
  <c r="CD12" i="1"/>
  <c r="CD94" i="1"/>
  <c r="CD89" i="1"/>
  <c r="CD87" i="1"/>
  <c r="CD84" i="1"/>
  <c r="CD81" i="1"/>
  <c r="CD77" i="1"/>
  <c r="CD75" i="1"/>
  <c r="CD73" i="1"/>
  <c r="CD71" i="1"/>
  <c r="CD69" i="1"/>
  <c r="CD66" i="1"/>
  <c r="CD64" i="1"/>
  <c r="CD61" i="1"/>
  <c r="CD59" i="1"/>
  <c r="CD57" i="1"/>
  <c r="CD53" i="1"/>
  <c r="CD51" i="1"/>
  <c r="CD47" i="1"/>
  <c r="CD45" i="1"/>
  <c r="CD44" i="1" s="1"/>
  <c r="CD42" i="1"/>
  <c r="CD41" i="1" s="1"/>
  <c r="CD37" i="1"/>
  <c r="CD35" i="1"/>
  <c r="CD31" i="1"/>
  <c r="CD11" i="1"/>
  <c r="CD308" i="1"/>
  <c r="CC390" i="1"/>
  <c r="CC394" i="1" s="1"/>
  <c r="CB390" i="1"/>
  <c r="CB394" i="1" s="1"/>
  <c r="CA390" i="1"/>
  <c r="CA394" i="1" s="1"/>
  <c r="BZ390" i="1"/>
  <c r="BZ394" i="1" s="1"/>
  <c r="BY390" i="1"/>
  <c r="BY394" i="1" s="1"/>
  <c r="BX390" i="1"/>
  <c r="BX394" i="1" s="1"/>
  <c r="BW390" i="1"/>
  <c r="BW394" i="1" s="1"/>
  <c r="BV390" i="1"/>
  <c r="BV394" i="1" s="1"/>
  <c r="BU390" i="1"/>
  <c r="BU394" i="1" s="1"/>
  <c r="BT390" i="1"/>
  <c r="BT394" i="1" s="1"/>
  <c r="BS390" i="1"/>
  <c r="BS394" i="1" s="1"/>
  <c r="BR390" i="1"/>
  <c r="BR394" i="1" s="1"/>
  <c r="BQ390" i="1"/>
  <c r="BQ394" i="1" s="1"/>
  <c r="BP390" i="1"/>
  <c r="BP394" i="1" s="1"/>
  <c r="BO390" i="1"/>
  <c r="BO394" i="1" s="1"/>
  <c r="BN390" i="1"/>
  <c r="BN394" i="1" s="1"/>
  <c r="BM390" i="1"/>
  <c r="BM394" i="1" s="1"/>
  <c r="BL390" i="1"/>
  <c r="BL394" i="1" s="1"/>
  <c r="BK390" i="1"/>
  <c r="BK394" i="1" s="1"/>
  <c r="BJ390" i="1"/>
  <c r="BJ394" i="1" s="1"/>
  <c r="BI390" i="1"/>
  <c r="BI394" i="1" s="1"/>
  <c r="BH390" i="1"/>
  <c r="BH394" i="1" s="1"/>
  <c r="BG390" i="1"/>
  <c r="BG394" i="1" s="1"/>
  <c r="BF390" i="1"/>
  <c r="BF394" i="1" s="1"/>
  <c r="BE390" i="1"/>
  <c r="BE394" i="1" s="1"/>
  <c r="BD390" i="1"/>
  <c r="BD394" i="1" s="1"/>
  <c r="BC390" i="1"/>
  <c r="BB390" i="1"/>
  <c r="BB394" i="1" s="1"/>
  <c r="BA390" i="1"/>
  <c r="BA394" i="1" s="1"/>
  <c r="AZ390" i="1"/>
  <c r="AZ394" i="1" s="1"/>
  <c r="AY390" i="1"/>
  <c r="AY394" i="1" s="1"/>
  <c r="AX390" i="1"/>
  <c r="AX394" i="1" s="1"/>
  <c r="AW390" i="1"/>
  <c r="AW394" i="1" s="1"/>
  <c r="AV390" i="1"/>
  <c r="AV394" i="1" s="1"/>
  <c r="AT390" i="1"/>
  <c r="AT394" i="1" s="1"/>
  <c r="AS390" i="1"/>
  <c r="AS394" i="1" s="1"/>
  <c r="AR394" i="1"/>
  <c r="AQ390" i="1"/>
  <c r="AQ394" i="1" s="1"/>
  <c r="AP390" i="1"/>
  <c r="AP394" i="1" s="1"/>
  <c r="AO390" i="1"/>
  <c r="AO394" i="1" s="1"/>
  <c r="AN390" i="1"/>
  <c r="AN394" i="1" s="1"/>
  <c r="AM390" i="1"/>
  <c r="AM394" i="1" s="1"/>
  <c r="AL390" i="1"/>
  <c r="AL394" i="1" s="1"/>
  <c r="AK390" i="1"/>
  <c r="AK394" i="1" s="1"/>
  <c r="AJ390" i="1"/>
  <c r="AJ394" i="1" s="1"/>
  <c r="AI390" i="1"/>
  <c r="AI394" i="1" s="1"/>
  <c r="AH390" i="1"/>
  <c r="AH394" i="1" s="1"/>
  <c r="AG390" i="1"/>
  <c r="AG394" i="1" s="1"/>
  <c r="AF390" i="1"/>
  <c r="AF394" i="1" s="1"/>
  <c r="AE390" i="1"/>
  <c r="AE394" i="1" s="1"/>
  <c r="AD390" i="1"/>
  <c r="AD394" i="1" s="1"/>
  <c r="AC390" i="1"/>
  <c r="AC394" i="1" s="1"/>
  <c r="AB390" i="1"/>
  <c r="AB394" i="1" s="1"/>
  <c r="AA390" i="1"/>
  <c r="AA394" i="1" s="1"/>
  <c r="Z390" i="1"/>
  <c r="Z394" i="1" s="1"/>
  <c r="Y390" i="1"/>
  <c r="Y394" i="1" s="1"/>
  <c r="X390" i="1"/>
  <c r="X394" i="1" s="1"/>
  <c r="W390" i="1"/>
  <c r="W394" i="1" s="1"/>
  <c r="V390" i="1"/>
  <c r="V394" i="1" s="1"/>
  <c r="U390" i="1"/>
  <c r="U394" i="1" s="1"/>
  <c r="T390" i="1"/>
  <c r="T394" i="1" s="1"/>
  <c r="S390" i="1"/>
  <c r="S394" i="1" s="1"/>
  <c r="R390" i="1"/>
  <c r="R394" i="1" s="1"/>
  <c r="Q390" i="1"/>
  <c r="Q394" i="1" s="1"/>
  <c r="P390" i="1"/>
  <c r="P394" i="1" s="1"/>
  <c r="O390" i="1"/>
  <c r="O394" i="1" s="1"/>
  <c r="N390" i="1"/>
  <c r="N394" i="1" s="1"/>
  <c r="M390" i="1"/>
  <c r="M394" i="1" s="1"/>
  <c r="L390" i="1"/>
  <c r="L394" i="1" s="1"/>
  <c r="K390" i="1"/>
  <c r="AU240" i="1"/>
  <c r="AU390" i="1" s="1"/>
  <c r="AU394" i="1" s="1"/>
  <c r="AU240" i="2"/>
  <c r="L390" i="2"/>
  <c r="L394" i="2" s="1"/>
  <c r="M390" i="2"/>
  <c r="M394" i="2" s="1"/>
  <c r="N390" i="2"/>
  <c r="N394" i="2" s="1"/>
  <c r="O390" i="2"/>
  <c r="O394" i="2" s="1"/>
  <c r="P390" i="2"/>
  <c r="P394" i="2" s="1"/>
  <c r="Q390" i="2"/>
  <c r="Q394" i="2" s="1"/>
  <c r="R390" i="2"/>
  <c r="R394" i="2" s="1"/>
  <c r="S390" i="2"/>
  <c r="S394" i="2" s="1"/>
  <c r="T390" i="2"/>
  <c r="T394" i="2" s="1"/>
  <c r="U390" i="2"/>
  <c r="U394" i="2" s="1"/>
  <c r="V390" i="2"/>
  <c r="V394" i="2" s="1"/>
  <c r="W390" i="2"/>
  <c r="W394" i="2" s="1"/>
  <c r="X390" i="2"/>
  <c r="X394" i="2" s="1"/>
  <c r="Y390" i="2"/>
  <c r="Y394" i="2" s="1"/>
  <c r="Z390" i="2"/>
  <c r="Z394" i="2" s="1"/>
  <c r="AA390" i="2"/>
  <c r="AA394" i="2" s="1"/>
  <c r="AB390" i="2"/>
  <c r="AB394" i="2" s="1"/>
  <c r="AC390" i="2"/>
  <c r="AC394" i="2" s="1"/>
  <c r="AD390" i="2"/>
  <c r="AD394" i="2" s="1"/>
  <c r="AE390" i="2"/>
  <c r="AE394" i="2" s="1"/>
  <c r="AF390" i="2"/>
  <c r="AF394" i="2" s="1"/>
  <c r="AG390" i="2"/>
  <c r="AG394" i="2" s="1"/>
  <c r="AH390" i="2"/>
  <c r="AH394" i="2" s="1"/>
  <c r="AI390" i="2"/>
  <c r="AI394" i="2" s="1"/>
  <c r="AJ390" i="2"/>
  <c r="AJ394" i="2" s="1"/>
  <c r="AK390" i="2"/>
  <c r="AK394" i="2" s="1"/>
  <c r="AL390" i="2"/>
  <c r="AL394" i="2" s="1"/>
  <c r="AM390" i="2"/>
  <c r="AM394" i="2" s="1"/>
  <c r="AN390" i="2"/>
  <c r="AN394" i="2" s="1"/>
  <c r="AO390" i="2"/>
  <c r="AO394" i="2" s="1"/>
  <c r="AP390" i="2"/>
  <c r="AP394" i="2" s="1"/>
  <c r="AQ390" i="2"/>
  <c r="AQ394" i="2" s="1"/>
  <c r="AR390" i="2"/>
  <c r="AR394" i="2" s="1"/>
  <c r="AS390" i="2"/>
  <c r="AS394" i="2" s="1"/>
  <c r="AT390" i="2"/>
  <c r="AT394" i="2" s="1"/>
  <c r="AU390" i="2"/>
  <c r="AU394" i="2" s="1"/>
  <c r="AV390" i="2"/>
  <c r="AV394" i="2" s="1"/>
  <c r="AW390" i="2"/>
  <c r="AW394" i="2" s="1"/>
  <c r="AX390" i="2"/>
  <c r="AX394" i="2" s="1"/>
  <c r="AY390" i="2"/>
  <c r="AY394" i="2" s="1"/>
  <c r="AZ390" i="2"/>
  <c r="AZ394" i="2" s="1"/>
  <c r="BA390" i="2"/>
  <c r="BA394" i="2" s="1"/>
  <c r="BB390" i="2"/>
  <c r="BB394" i="2" s="1"/>
  <c r="BC390" i="2"/>
  <c r="BC394" i="2" s="1"/>
  <c r="BD390" i="2"/>
  <c r="BD394" i="2" s="1"/>
  <c r="BE390" i="2"/>
  <c r="BE394" i="2" s="1"/>
  <c r="BF390" i="2"/>
  <c r="BF394" i="2" s="1"/>
  <c r="BG390" i="2"/>
  <c r="BG394" i="2" s="1"/>
  <c r="BH390" i="2"/>
  <c r="BH394" i="2" s="1"/>
  <c r="BI390" i="2"/>
  <c r="BI394" i="2" s="1"/>
  <c r="BJ390" i="2"/>
  <c r="BJ394" i="2" s="1"/>
  <c r="BK390" i="2"/>
  <c r="BK394" i="2" s="1"/>
  <c r="BL390" i="2"/>
  <c r="BL394" i="2" s="1"/>
  <c r="BM390" i="2"/>
  <c r="BM394" i="2" s="1"/>
  <c r="BN390" i="2"/>
  <c r="BN394" i="2" s="1"/>
  <c r="BO390" i="2"/>
  <c r="BO394" i="2" s="1"/>
  <c r="BP390" i="2"/>
  <c r="BP394" i="2" s="1"/>
  <c r="BQ390" i="2"/>
  <c r="BQ394" i="2" s="1"/>
  <c r="BR390" i="2"/>
  <c r="BR394" i="2" s="1"/>
  <c r="BS390" i="2"/>
  <c r="BS394" i="2" s="1"/>
  <c r="BT390" i="2"/>
  <c r="BT394" i="2" s="1"/>
  <c r="BU390" i="2"/>
  <c r="BU394" i="2" s="1"/>
  <c r="BV390" i="2"/>
  <c r="BV394" i="2" s="1"/>
  <c r="BW390" i="2"/>
  <c r="BW394" i="2" s="1"/>
  <c r="BX390" i="2"/>
  <c r="BX394" i="2" s="1"/>
  <c r="BY390" i="2"/>
  <c r="BY394" i="2" s="1"/>
  <c r="BZ390" i="2"/>
  <c r="BZ394" i="2" s="1"/>
  <c r="CA390" i="2"/>
  <c r="CA394" i="2" s="1"/>
  <c r="CB390" i="2"/>
  <c r="CB394" i="2" s="1"/>
  <c r="CC390" i="2"/>
  <c r="CC394" i="2" s="1"/>
  <c r="CE390" i="2"/>
  <c r="CE394" i="2" s="1"/>
  <c r="K390" i="2"/>
  <c r="CD274" i="1" l="1"/>
  <c r="CD10" i="1"/>
  <c r="CF5" i="2" l="1"/>
  <c r="CD56" i="1" l="1"/>
  <c r="CD50" i="1"/>
  <c r="CD36" i="1"/>
  <c r="CD34" i="1"/>
  <c r="CD33" i="1" s="1"/>
  <c r="CD32" i="1" s="1"/>
  <c r="J276" i="1"/>
  <c r="CD29" i="1" l="1"/>
  <c r="CD152" i="1"/>
  <c r="CD388" i="1" l="1"/>
  <c r="CD387" i="1" s="1"/>
  <c r="J389" i="1"/>
  <c r="E389" i="1"/>
  <c r="I388" i="1"/>
  <c r="I387" i="1" s="1"/>
  <c r="D388" i="1"/>
  <c r="D389" i="1" s="1"/>
  <c r="CD385" i="1"/>
  <c r="J386" i="1"/>
  <c r="E386" i="1"/>
  <c r="I385" i="1"/>
  <c r="CD383" i="1"/>
  <c r="J384" i="1"/>
  <c r="E384" i="1"/>
  <c r="I383" i="1"/>
  <c r="D383" i="1"/>
  <c r="D384" i="1" s="1"/>
  <c r="D385" i="1" s="1"/>
  <c r="D386" i="1" s="1"/>
  <c r="C382" i="1"/>
  <c r="C383" i="1" s="1"/>
  <c r="C384" i="1" s="1"/>
  <c r="C385" i="1" s="1"/>
  <c r="C386" i="1" s="1"/>
  <c r="C387" i="1" s="1"/>
  <c r="C388" i="1" s="1"/>
  <c r="C389" i="1" s="1"/>
  <c r="CD378" i="1"/>
  <c r="J379" i="1"/>
  <c r="E379" i="1"/>
  <c r="I378" i="1"/>
  <c r="CD376" i="1"/>
  <c r="J377" i="1"/>
  <c r="E377" i="1"/>
  <c r="I376" i="1"/>
  <c r="CD374" i="1"/>
  <c r="J375" i="1"/>
  <c r="E375" i="1"/>
  <c r="I374" i="1"/>
  <c r="CD372" i="1"/>
  <c r="J373" i="1"/>
  <c r="E373" i="1"/>
  <c r="I372" i="1"/>
  <c r="D372" i="1"/>
  <c r="D373" i="1" s="1"/>
  <c r="D374" i="1" s="1"/>
  <c r="D375" i="1" s="1"/>
  <c r="D376" i="1" s="1"/>
  <c r="D377" i="1" s="1"/>
  <c r="D378" i="1" s="1"/>
  <c r="D379" i="1" s="1"/>
  <c r="C371" i="1"/>
  <c r="C372" i="1" s="1"/>
  <c r="C373" i="1" s="1"/>
  <c r="C374" i="1" s="1"/>
  <c r="C375" i="1" s="1"/>
  <c r="C376" i="1" s="1"/>
  <c r="C377" i="1" s="1"/>
  <c r="C378" i="1" s="1"/>
  <c r="C379" i="1" s="1"/>
  <c r="CD367" i="1"/>
  <c r="J368" i="1"/>
  <c r="E368" i="1"/>
  <c r="I367" i="1"/>
  <c r="CD365" i="1"/>
  <c r="J366" i="1"/>
  <c r="E366" i="1"/>
  <c r="I365" i="1"/>
  <c r="D365" i="1"/>
  <c r="D366" i="1" s="1"/>
  <c r="D367" i="1" s="1"/>
  <c r="D368" i="1" s="1"/>
  <c r="C364" i="1"/>
  <c r="C365" i="1" s="1"/>
  <c r="C366" i="1" s="1"/>
  <c r="C367" i="1" s="1"/>
  <c r="C368" i="1" s="1"/>
  <c r="CD360" i="1"/>
  <c r="J361" i="1"/>
  <c r="E361" i="1"/>
  <c r="I360" i="1"/>
  <c r="CD358" i="1"/>
  <c r="J359" i="1"/>
  <c r="E359" i="1"/>
  <c r="I358" i="1"/>
  <c r="CD356" i="1"/>
  <c r="J357" i="1"/>
  <c r="E357" i="1"/>
  <c r="I356" i="1"/>
  <c r="D356" i="1"/>
  <c r="D357" i="1" s="1"/>
  <c r="D358" i="1" s="1"/>
  <c r="D359" i="1" s="1"/>
  <c r="D360" i="1" s="1"/>
  <c r="D361" i="1" s="1"/>
  <c r="C355" i="1"/>
  <c r="C356" i="1" s="1"/>
  <c r="C357" i="1" s="1"/>
  <c r="C358" i="1" s="1"/>
  <c r="C359" i="1" s="1"/>
  <c r="C360" i="1" s="1"/>
  <c r="C361" i="1" s="1"/>
  <c r="CD351" i="1"/>
  <c r="CD350" i="1" s="1"/>
  <c r="CD349" i="1" s="1"/>
  <c r="CD348" i="1" s="1"/>
  <c r="J352" i="1"/>
  <c r="E352" i="1"/>
  <c r="I351" i="1"/>
  <c r="I350" i="1" s="1"/>
  <c r="I349" i="1" s="1"/>
  <c r="I348" i="1" s="1"/>
  <c r="D351" i="1"/>
  <c r="D352" i="1" s="1"/>
  <c r="C350" i="1"/>
  <c r="C351" i="1" s="1"/>
  <c r="C352" i="1" s="1"/>
  <c r="CD346" i="1"/>
  <c r="CD345" i="1" s="1"/>
  <c r="J347" i="1"/>
  <c r="E347" i="1"/>
  <c r="I346" i="1"/>
  <c r="I345" i="1" s="1"/>
  <c r="D346" i="1"/>
  <c r="D347" i="1" s="1"/>
  <c r="CD343" i="1"/>
  <c r="J344" i="1"/>
  <c r="E344" i="1"/>
  <c r="I343" i="1"/>
  <c r="CD341" i="1"/>
  <c r="J342" i="1"/>
  <c r="E342" i="1"/>
  <c r="I341" i="1"/>
  <c r="D341" i="1"/>
  <c r="D342" i="1" s="1"/>
  <c r="D343" i="1" s="1"/>
  <c r="D344" i="1" s="1"/>
  <c r="C340" i="1"/>
  <c r="C341" i="1" s="1"/>
  <c r="C342" i="1" s="1"/>
  <c r="C343" i="1" s="1"/>
  <c r="C344" i="1" s="1"/>
  <c r="C345" i="1" s="1"/>
  <c r="C346" i="1" s="1"/>
  <c r="C347" i="1" s="1"/>
  <c r="CD337" i="1"/>
  <c r="J338" i="1"/>
  <c r="E338" i="1"/>
  <c r="I337" i="1"/>
  <c r="CD335" i="1"/>
  <c r="J336" i="1"/>
  <c r="E336" i="1"/>
  <c r="I335" i="1"/>
  <c r="D335" i="1"/>
  <c r="D336" i="1" s="1"/>
  <c r="D337" i="1" s="1"/>
  <c r="D338" i="1" s="1"/>
  <c r="C334" i="1"/>
  <c r="C335" i="1" s="1"/>
  <c r="C336" i="1" s="1"/>
  <c r="C337" i="1" s="1"/>
  <c r="C338" i="1" s="1"/>
  <c r="CD331" i="1"/>
  <c r="CD330" i="1" s="1"/>
  <c r="J332" i="1"/>
  <c r="E332" i="1"/>
  <c r="I331" i="1"/>
  <c r="I330" i="1" s="1"/>
  <c r="D331" i="1"/>
  <c r="D332" i="1" s="1"/>
  <c r="CD328" i="1"/>
  <c r="J329" i="1"/>
  <c r="E329" i="1"/>
  <c r="I328" i="1"/>
  <c r="CD326" i="1"/>
  <c r="J327" i="1"/>
  <c r="E327" i="1"/>
  <c r="I326" i="1"/>
  <c r="CD324" i="1"/>
  <c r="J325" i="1"/>
  <c r="E325" i="1"/>
  <c r="I324" i="1"/>
  <c r="D324" i="1"/>
  <c r="D325" i="1" s="1"/>
  <c r="D326" i="1" s="1"/>
  <c r="D327" i="1" s="1"/>
  <c r="D328" i="1" s="1"/>
  <c r="D329" i="1" s="1"/>
  <c r="CD321" i="1"/>
  <c r="J322" i="1"/>
  <c r="E322" i="1"/>
  <c r="I321" i="1"/>
  <c r="CD319" i="1"/>
  <c r="J320" i="1"/>
  <c r="E320" i="1"/>
  <c r="I319" i="1"/>
  <c r="CD317" i="1"/>
  <c r="J318" i="1"/>
  <c r="E318" i="1"/>
  <c r="I317" i="1"/>
  <c r="CD315" i="1"/>
  <c r="J316" i="1"/>
  <c r="E316" i="1"/>
  <c r="I315" i="1"/>
  <c r="CD313" i="1"/>
  <c r="J314" i="1"/>
  <c r="E314" i="1"/>
  <c r="I313" i="1"/>
  <c r="D313" i="1"/>
  <c r="D314" i="1" s="1"/>
  <c r="D315" i="1" s="1"/>
  <c r="D316" i="1" s="1"/>
  <c r="D317" i="1" s="1"/>
  <c r="D318" i="1" s="1"/>
  <c r="D319" i="1" s="1"/>
  <c r="D320" i="1" s="1"/>
  <c r="D321" i="1" s="1"/>
  <c r="D322" i="1" s="1"/>
  <c r="C312" i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D309" i="1"/>
  <c r="J310" i="1"/>
  <c r="E310" i="1"/>
  <c r="I309" i="1"/>
  <c r="CD307" i="1"/>
  <c r="J308" i="1"/>
  <c r="E308" i="1"/>
  <c r="I307" i="1"/>
  <c r="D307" i="1"/>
  <c r="D308" i="1" s="1"/>
  <c r="D309" i="1" s="1"/>
  <c r="D310" i="1" s="1"/>
  <c r="CD304" i="1"/>
  <c r="CD303" i="1" s="1"/>
  <c r="J305" i="1"/>
  <c r="E305" i="1"/>
  <c r="I304" i="1"/>
  <c r="I303" i="1" s="1"/>
  <c r="D304" i="1"/>
  <c r="D305" i="1" s="1"/>
  <c r="C303" i="1"/>
  <c r="C304" i="1" s="1"/>
  <c r="C305" i="1" s="1"/>
  <c r="C306" i="1" s="1"/>
  <c r="C307" i="1" s="1"/>
  <c r="C308" i="1" s="1"/>
  <c r="C309" i="1" s="1"/>
  <c r="C310" i="1" s="1"/>
  <c r="CD299" i="1"/>
  <c r="CD298" i="1" s="1"/>
  <c r="CD297" i="1" s="1"/>
  <c r="J300" i="1"/>
  <c r="E300" i="1"/>
  <c r="I299" i="1"/>
  <c r="I298" i="1" s="1"/>
  <c r="I297" i="1" s="1"/>
  <c r="D299" i="1"/>
  <c r="D300" i="1" s="1"/>
  <c r="C298" i="1"/>
  <c r="C299" i="1" s="1"/>
  <c r="C300" i="1" s="1"/>
  <c r="CD295" i="1"/>
  <c r="J296" i="1"/>
  <c r="E296" i="1"/>
  <c r="I295" i="1"/>
  <c r="CD293" i="1"/>
  <c r="J294" i="1"/>
  <c r="E294" i="1"/>
  <c r="I293" i="1"/>
  <c r="CD291" i="1"/>
  <c r="J292" i="1"/>
  <c r="E292" i="1"/>
  <c r="I291" i="1"/>
  <c r="CD289" i="1"/>
  <c r="J290" i="1"/>
  <c r="E290" i="1"/>
  <c r="I289" i="1"/>
  <c r="D289" i="1"/>
  <c r="D290" i="1" s="1"/>
  <c r="D291" i="1" s="1"/>
  <c r="D292" i="1" s="1"/>
  <c r="D293" i="1" s="1"/>
  <c r="D294" i="1" s="1"/>
  <c r="D295" i="1" s="1"/>
  <c r="D296" i="1" s="1"/>
  <c r="C288" i="1"/>
  <c r="C289" i="1" s="1"/>
  <c r="C290" i="1" s="1"/>
  <c r="C291" i="1" s="1"/>
  <c r="C292" i="1" s="1"/>
  <c r="C293" i="1" s="1"/>
  <c r="C294" i="1" s="1"/>
  <c r="C295" i="1" s="1"/>
  <c r="C296" i="1" s="1"/>
  <c r="CD285" i="1"/>
  <c r="J286" i="1"/>
  <c r="E286" i="1"/>
  <c r="I285" i="1"/>
  <c r="CD283" i="1"/>
  <c r="J284" i="1"/>
  <c r="E284" i="1"/>
  <c r="I283" i="1"/>
  <c r="D283" i="1"/>
  <c r="D284" i="1" s="1"/>
  <c r="D285" i="1" s="1"/>
  <c r="D286" i="1" s="1"/>
  <c r="CD280" i="1"/>
  <c r="CD279" i="1" s="1"/>
  <c r="J281" i="1"/>
  <c r="E281" i="1"/>
  <c r="I280" i="1"/>
  <c r="I279" i="1" s="1"/>
  <c r="D280" i="1"/>
  <c r="D281" i="1" s="1"/>
  <c r="C279" i="1"/>
  <c r="C280" i="1" s="1"/>
  <c r="C281" i="1" s="1"/>
  <c r="C282" i="1" s="1"/>
  <c r="C283" i="1" s="1"/>
  <c r="C284" i="1" s="1"/>
  <c r="C285" i="1" s="1"/>
  <c r="C286" i="1" s="1"/>
  <c r="J275" i="1"/>
  <c r="E275" i="1"/>
  <c r="E276" i="1" s="1"/>
  <c r="I274" i="1"/>
  <c r="CD272" i="1"/>
  <c r="J273" i="1"/>
  <c r="E273" i="1"/>
  <c r="I272" i="1"/>
  <c r="D272" i="1"/>
  <c r="D273" i="1" s="1"/>
  <c r="D274" i="1" s="1"/>
  <c r="D275" i="1" s="1"/>
  <c r="D276" i="1" s="1"/>
  <c r="C271" i="1"/>
  <c r="C272" i="1" s="1"/>
  <c r="C273" i="1" s="1"/>
  <c r="C274" i="1" s="1"/>
  <c r="C275" i="1" s="1"/>
  <c r="C276" i="1" s="1"/>
  <c r="CD268" i="1"/>
  <c r="J269" i="1"/>
  <c r="E269" i="1"/>
  <c r="I268" i="1"/>
  <c r="J267" i="1"/>
  <c r="J266" i="1"/>
  <c r="E266" i="1"/>
  <c r="E267" i="1" s="1"/>
  <c r="I265" i="1"/>
  <c r="D265" i="1"/>
  <c r="D266" i="1" s="1"/>
  <c r="D267" i="1" s="1"/>
  <c r="D268" i="1" s="1"/>
  <c r="D269" i="1" s="1"/>
  <c r="C264" i="1"/>
  <c r="C265" i="1" s="1"/>
  <c r="C266" i="1" s="1"/>
  <c r="C267" i="1" s="1"/>
  <c r="C268" i="1" s="1"/>
  <c r="C269" i="1" s="1"/>
  <c r="CD261" i="1"/>
  <c r="J262" i="1"/>
  <c r="E262" i="1"/>
  <c r="I261" i="1"/>
  <c r="CD259" i="1"/>
  <c r="J260" i="1"/>
  <c r="E260" i="1"/>
  <c r="I259" i="1"/>
  <c r="CD257" i="1"/>
  <c r="J258" i="1"/>
  <c r="E258" i="1"/>
  <c r="I257" i="1"/>
  <c r="CD255" i="1"/>
  <c r="J256" i="1"/>
  <c r="E256" i="1"/>
  <c r="I255" i="1"/>
  <c r="D255" i="1"/>
  <c r="D256" i="1" s="1"/>
  <c r="D257" i="1" s="1"/>
  <c r="D258" i="1" s="1"/>
  <c r="D259" i="1" s="1"/>
  <c r="D260" i="1" s="1"/>
  <c r="D261" i="1" s="1"/>
  <c r="D262" i="1" s="1"/>
  <c r="CD252" i="1"/>
  <c r="CD251" i="1" s="1"/>
  <c r="J253" i="1"/>
  <c r="E253" i="1"/>
  <c r="I252" i="1"/>
  <c r="I251" i="1" s="1"/>
  <c r="D252" i="1"/>
  <c r="D253" i="1" s="1"/>
  <c r="C251" i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D248" i="1"/>
  <c r="CD247" i="1" s="1"/>
  <c r="J249" i="1"/>
  <c r="E249" i="1"/>
  <c r="D249" i="1"/>
  <c r="I248" i="1"/>
  <c r="I247" i="1" s="1"/>
  <c r="D248" i="1"/>
  <c r="CD245" i="1"/>
  <c r="CD244" i="1" s="1"/>
  <c r="J246" i="1"/>
  <c r="E246" i="1"/>
  <c r="D246" i="1"/>
  <c r="I245" i="1"/>
  <c r="I244" i="1" s="1"/>
  <c r="D245" i="1"/>
  <c r="CD242" i="1"/>
  <c r="CD241" i="1" s="1"/>
  <c r="J243" i="1"/>
  <c r="E243" i="1"/>
  <c r="D243" i="1"/>
  <c r="I242" i="1"/>
  <c r="I241" i="1" s="1"/>
  <c r="D242" i="1"/>
  <c r="CD239" i="1"/>
  <c r="CD238" i="1" s="1"/>
  <c r="J240" i="1"/>
  <c r="E240" i="1"/>
  <c r="D240" i="1"/>
  <c r="I239" i="1"/>
  <c r="I238" i="1" s="1"/>
  <c r="D239" i="1"/>
  <c r="CD236" i="1"/>
  <c r="J237" i="1"/>
  <c r="E237" i="1"/>
  <c r="I236" i="1"/>
  <c r="CD234" i="1"/>
  <c r="J235" i="1"/>
  <c r="E235" i="1"/>
  <c r="I234" i="1"/>
  <c r="J233" i="1"/>
  <c r="J232" i="1"/>
  <c r="J231" i="1"/>
  <c r="E231" i="1"/>
  <c r="E232" i="1" s="1"/>
  <c r="E233" i="1" s="1"/>
  <c r="D231" i="1"/>
  <c r="D233" i="1" s="1"/>
  <c r="I230" i="1"/>
  <c r="D230" i="1"/>
  <c r="D232" i="1" s="1"/>
  <c r="J228" i="1"/>
  <c r="E228" i="1"/>
  <c r="J227" i="1"/>
  <c r="E227" i="1"/>
  <c r="D227" i="1"/>
  <c r="I226" i="1"/>
  <c r="I225" i="1" s="1"/>
  <c r="D226" i="1"/>
  <c r="D228" i="1" s="1"/>
  <c r="CD223" i="1"/>
  <c r="CD222" i="1" s="1"/>
  <c r="J224" i="1"/>
  <c r="E224" i="1"/>
  <c r="I223" i="1"/>
  <c r="I222" i="1" s="1"/>
  <c r="D223" i="1"/>
  <c r="D224" i="1" s="1"/>
  <c r="CD220" i="1"/>
  <c r="CD219" i="1" s="1"/>
  <c r="J221" i="1"/>
  <c r="E221" i="1"/>
  <c r="I220" i="1"/>
  <c r="I219" i="1" s="1"/>
  <c r="D220" i="1"/>
  <c r="D221" i="1" s="1"/>
  <c r="CD217" i="1"/>
  <c r="CD216" i="1" s="1"/>
  <c r="J218" i="1"/>
  <c r="E218" i="1"/>
  <c r="I217" i="1"/>
  <c r="I216" i="1" s="1"/>
  <c r="D217" i="1"/>
  <c r="D218" i="1" s="1"/>
  <c r="C216" i="1"/>
  <c r="C217" i="1" s="1"/>
  <c r="C218" i="1" s="1"/>
  <c r="C219" i="1" s="1"/>
  <c r="C220" i="1" s="1"/>
  <c r="C221" i="1" s="1"/>
  <c r="C222" i="1" s="1"/>
  <c r="C223" i="1" s="1"/>
  <c r="C224" i="1" s="1"/>
  <c r="C225" i="1" s="1"/>
  <c r="CD212" i="1"/>
  <c r="J213" i="1"/>
  <c r="E213" i="1"/>
  <c r="I212" i="1"/>
  <c r="CD210" i="1"/>
  <c r="J211" i="1"/>
  <c r="E211" i="1"/>
  <c r="I210" i="1"/>
  <c r="CD208" i="1"/>
  <c r="J209" i="1"/>
  <c r="E209" i="1"/>
  <c r="I208" i="1"/>
  <c r="CD206" i="1"/>
  <c r="J207" i="1"/>
  <c r="E207" i="1"/>
  <c r="I206" i="1"/>
  <c r="D206" i="1"/>
  <c r="D207" i="1" s="1"/>
  <c r="D208" i="1" s="1"/>
  <c r="D209" i="1" s="1"/>
  <c r="D210" i="1" s="1"/>
  <c r="D211" i="1" s="1"/>
  <c r="D212" i="1" s="1"/>
  <c r="D213" i="1" s="1"/>
  <c r="CD203" i="1"/>
  <c r="J204" i="1"/>
  <c r="E204" i="1"/>
  <c r="I203" i="1"/>
  <c r="CD201" i="1"/>
  <c r="J202" i="1"/>
  <c r="E202" i="1"/>
  <c r="I201" i="1"/>
  <c r="CD199" i="1"/>
  <c r="J200" i="1"/>
  <c r="E200" i="1"/>
  <c r="I199" i="1"/>
  <c r="CD197" i="1"/>
  <c r="J198" i="1"/>
  <c r="E198" i="1"/>
  <c r="I197" i="1"/>
  <c r="CD195" i="1"/>
  <c r="J196" i="1"/>
  <c r="E196" i="1"/>
  <c r="I195" i="1"/>
  <c r="D195" i="1"/>
  <c r="D196" i="1" s="1"/>
  <c r="D197" i="1" s="1"/>
  <c r="D198" i="1" s="1"/>
  <c r="D199" i="1" s="1"/>
  <c r="D200" i="1" s="1"/>
  <c r="D201" i="1" s="1"/>
  <c r="D202" i="1" s="1"/>
  <c r="D203" i="1" s="1"/>
  <c r="D204" i="1" s="1"/>
  <c r="CD192" i="1"/>
  <c r="J193" i="1"/>
  <c r="E193" i="1"/>
  <c r="I192" i="1"/>
  <c r="CD190" i="1"/>
  <c r="J191" i="1"/>
  <c r="E191" i="1"/>
  <c r="I190" i="1"/>
  <c r="CD188" i="1"/>
  <c r="J189" i="1"/>
  <c r="E189" i="1"/>
  <c r="I188" i="1"/>
  <c r="D188" i="1"/>
  <c r="D189" i="1" s="1"/>
  <c r="D190" i="1" s="1"/>
  <c r="D191" i="1" s="1"/>
  <c r="D192" i="1" s="1"/>
  <c r="D193" i="1" s="1"/>
  <c r="CD185" i="1"/>
  <c r="J186" i="1"/>
  <c r="E186" i="1"/>
  <c r="I185" i="1"/>
  <c r="CD183" i="1"/>
  <c r="J184" i="1"/>
  <c r="E184" i="1"/>
  <c r="I183" i="1"/>
  <c r="CD181" i="1"/>
  <c r="J182" i="1"/>
  <c r="E182" i="1"/>
  <c r="I181" i="1"/>
  <c r="CD179" i="1"/>
  <c r="J180" i="1"/>
  <c r="E180" i="1"/>
  <c r="I179" i="1"/>
  <c r="CD177" i="1"/>
  <c r="J178" i="1"/>
  <c r="E178" i="1"/>
  <c r="I177" i="1"/>
  <c r="D177" i="1"/>
  <c r="D178" i="1" s="1"/>
  <c r="D179" i="1" s="1"/>
  <c r="D180" i="1" s="1"/>
  <c r="D181" i="1" s="1"/>
  <c r="D182" i="1" s="1"/>
  <c r="D183" i="1" s="1"/>
  <c r="D184" i="1" s="1"/>
  <c r="D185" i="1" s="1"/>
  <c r="D186" i="1" s="1"/>
  <c r="CD174" i="1"/>
  <c r="J175" i="1"/>
  <c r="E175" i="1"/>
  <c r="I174" i="1"/>
  <c r="CD172" i="1"/>
  <c r="J173" i="1"/>
  <c r="E173" i="1"/>
  <c r="I172" i="1"/>
  <c r="D172" i="1"/>
  <c r="D173" i="1" s="1"/>
  <c r="D174" i="1" s="1"/>
  <c r="D175" i="1" s="1"/>
  <c r="C171" i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D167" i="1"/>
  <c r="CD166" i="1" s="1"/>
  <c r="J168" i="1"/>
  <c r="E168" i="1"/>
  <c r="I167" i="1"/>
  <c r="I166" i="1" s="1"/>
  <c r="D167" i="1"/>
  <c r="D168" i="1" s="1"/>
  <c r="CD164" i="1"/>
  <c r="CD163" i="1" s="1"/>
  <c r="J165" i="1"/>
  <c r="E165" i="1"/>
  <c r="I164" i="1"/>
  <c r="I163" i="1" s="1"/>
  <c r="D164" i="1"/>
  <c r="D165" i="1" s="1"/>
  <c r="CD161" i="1"/>
  <c r="CD160" i="1" s="1"/>
  <c r="J162" i="1"/>
  <c r="E162" i="1"/>
  <c r="I161" i="1"/>
  <c r="I160" i="1" s="1"/>
  <c r="D161" i="1"/>
  <c r="D162" i="1" s="1"/>
  <c r="CD158" i="1"/>
  <c r="J159" i="1"/>
  <c r="E159" i="1"/>
  <c r="I158" i="1"/>
  <c r="J157" i="1"/>
  <c r="J155" i="1"/>
  <c r="E155" i="1"/>
  <c r="J154" i="1"/>
  <c r="J153" i="1"/>
  <c r="E153" i="1"/>
  <c r="I152" i="1"/>
  <c r="CD150" i="1"/>
  <c r="J151" i="1"/>
  <c r="E151" i="1"/>
  <c r="I150" i="1"/>
  <c r="D150" i="1"/>
  <c r="D151" i="1" s="1"/>
  <c r="D152" i="1" s="1"/>
  <c r="C149" i="1"/>
  <c r="C150" i="1" s="1"/>
  <c r="C151" i="1" s="1"/>
  <c r="C152" i="1" s="1"/>
  <c r="CD145" i="1"/>
  <c r="J146" i="1"/>
  <c r="E146" i="1"/>
  <c r="I145" i="1"/>
  <c r="CD143" i="1"/>
  <c r="J144" i="1"/>
  <c r="E144" i="1"/>
  <c r="I143" i="1"/>
  <c r="D143" i="1"/>
  <c r="D144" i="1" s="1"/>
  <c r="D145" i="1" s="1"/>
  <c r="D146" i="1" s="1"/>
  <c r="C142" i="1"/>
  <c r="C143" i="1" s="1"/>
  <c r="C144" i="1" s="1"/>
  <c r="C145" i="1" s="1"/>
  <c r="C146" i="1" s="1"/>
  <c r="CD138" i="1"/>
  <c r="CD137" i="1" s="1"/>
  <c r="J139" i="1"/>
  <c r="E139" i="1"/>
  <c r="I138" i="1"/>
  <c r="I137" i="1" s="1"/>
  <c r="D138" i="1"/>
  <c r="D139" i="1" s="1"/>
  <c r="CD135" i="1"/>
  <c r="CD134" i="1" s="1"/>
  <c r="J136" i="1"/>
  <c r="E136" i="1"/>
  <c r="I135" i="1"/>
  <c r="I134" i="1" s="1"/>
  <c r="D135" i="1"/>
  <c r="D136" i="1" s="1"/>
  <c r="CD132" i="1"/>
  <c r="CD131" i="1" s="1"/>
  <c r="J133" i="1"/>
  <c r="E133" i="1"/>
  <c r="I132" i="1"/>
  <c r="I131" i="1" s="1"/>
  <c r="D132" i="1"/>
  <c r="D133" i="1" s="1"/>
  <c r="CD129" i="1"/>
  <c r="CD128" i="1" s="1"/>
  <c r="J130" i="1"/>
  <c r="E130" i="1"/>
  <c r="I129" i="1"/>
  <c r="I128" i="1" s="1"/>
  <c r="D129" i="1"/>
  <c r="D130" i="1" s="1"/>
  <c r="CD126" i="1"/>
  <c r="CD125" i="1" s="1"/>
  <c r="J127" i="1"/>
  <c r="E127" i="1"/>
  <c r="I126" i="1"/>
  <c r="I125" i="1" s="1"/>
  <c r="D126" i="1"/>
  <c r="D127" i="1" s="1"/>
  <c r="CD123" i="1"/>
  <c r="CD122" i="1" s="1"/>
  <c r="J124" i="1"/>
  <c r="E124" i="1"/>
  <c r="I123" i="1"/>
  <c r="I122" i="1" s="1"/>
  <c r="D123" i="1"/>
  <c r="D124" i="1" s="1"/>
  <c r="CD120" i="1"/>
  <c r="CD119" i="1" s="1"/>
  <c r="J121" i="1"/>
  <c r="E121" i="1"/>
  <c r="I120" i="1"/>
  <c r="I119" i="1" s="1"/>
  <c r="D120" i="1"/>
  <c r="D121" i="1" s="1"/>
  <c r="C119" i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D115" i="1"/>
  <c r="CD114" i="1" s="1"/>
  <c r="CD113" i="1" s="1"/>
  <c r="J116" i="1"/>
  <c r="E116" i="1"/>
  <c r="I115" i="1"/>
  <c r="I114" i="1" s="1"/>
  <c r="I113" i="1" s="1"/>
  <c r="D115" i="1"/>
  <c r="D116" i="1" s="1"/>
  <c r="C114" i="1"/>
  <c r="C115" i="1" s="1"/>
  <c r="C116" i="1" s="1"/>
  <c r="CD111" i="1"/>
  <c r="CD110" i="1" s="1"/>
  <c r="CD109" i="1" s="1"/>
  <c r="J112" i="1"/>
  <c r="E112" i="1"/>
  <c r="I111" i="1"/>
  <c r="I110" i="1" s="1"/>
  <c r="I109" i="1" s="1"/>
  <c r="D111" i="1"/>
  <c r="D112" i="1" s="1"/>
  <c r="C110" i="1"/>
  <c r="C111" i="1" s="1"/>
  <c r="C112" i="1" s="1"/>
  <c r="CD107" i="1"/>
  <c r="CD106" i="1" s="1"/>
  <c r="J108" i="1"/>
  <c r="E108" i="1"/>
  <c r="I107" i="1"/>
  <c r="I106" i="1" s="1"/>
  <c r="D107" i="1"/>
  <c r="D108" i="1" s="1"/>
  <c r="CD104" i="1"/>
  <c r="J105" i="1"/>
  <c r="E105" i="1"/>
  <c r="I104" i="1"/>
  <c r="D104" i="1"/>
  <c r="D105" i="1" s="1"/>
  <c r="C103" i="1"/>
  <c r="C104" i="1" s="1"/>
  <c r="C105" i="1" s="1"/>
  <c r="C106" i="1" s="1"/>
  <c r="C107" i="1" s="1"/>
  <c r="C108" i="1" s="1"/>
  <c r="CD99" i="1"/>
  <c r="J100" i="1"/>
  <c r="E100" i="1"/>
  <c r="I99" i="1"/>
  <c r="CD97" i="1"/>
  <c r="J98" i="1"/>
  <c r="E98" i="1"/>
  <c r="I97" i="1"/>
  <c r="D97" i="1"/>
  <c r="D98" i="1" s="1"/>
  <c r="D99" i="1" s="1"/>
  <c r="D100" i="1" s="1"/>
  <c r="C96" i="1"/>
  <c r="C97" i="1" s="1"/>
  <c r="C98" i="1" s="1"/>
  <c r="C99" i="1" s="1"/>
  <c r="C100" i="1" s="1"/>
  <c r="CD93" i="1"/>
  <c r="CD92" i="1" s="1"/>
  <c r="CD91" i="1" s="1"/>
  <c r="J94" i="1"/>
  <c r="E94" i="1"/>
  <c r="I93" i="1"/>
  <c r="I92" i="1" s="1"/>
  <c r="I91" i="1" s="1"/>
  <c r="D93" i="1"/>
  <c r="D94" i="1" s="1"/>
  <c r="C92" i="1"/>
  <c r="C93" i="1" s="1"/>
  <c r="C94" i="1" s="1"/>
  <c r="CD88" i="1"/>
  <c r="J89" i="1"/>
  <c r="E89" i="1"/>
  <c r="I88" i="1"/>
  <c r="CD86" i="1"/>
  <c r="J87" i="1"/>
  <c r="E87" i="1"/>
  <c r="I86" i="1"/>
  <c r="D86" i="1"/>
  <c r="D87" i="1" s="1"/>
  <c r="D88" i="1" s="1"/>
  <c r="D89" i="1" s="1"/>
  <c r="CD83" i="1"/>
  <c r="CD82" i="1" s="1"/>
  <c r="J84" i="1"/>
  <c r="E84" i="1"/>
  <c r="I83" i="1"/>
  <c r="I82" i="1" s="1"/>
  <c r="D83" i="1"/>
  <c r="D84" i="1" s="1"/>
  <c r="J81" i="1"/>
  <c r="E81" i="1"/>
  <c r="I80" i="1"/>
  <c r="I79" i="1" s="1"/>
  <c r="D80" i="1"/>
  <c r="D81" i="1" s="1"/>
  <c r="C79" i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D76" i="1"/>
  <c r="J77" i="1"/>
  <c r="E77" i="1"/>
  <c r="I76" i="1"/>
  <c r="CD74" i="1"/>
  <c r="J75" i="1"/>
  <c r="E75" i="1"/>
  <c r="I74" i="1"/>
  <c r="CD72" i="1"/>
  <c r="J73" i="1"/>
  <c r="E73" i="1"/>
  <c r="I72" i="1"/>
  <c r="CD70" i="1"/>
  <c r="J71" i="1"/>
  <c r="E71" i="1"/>
  <c r="I70" i="1"/>
  <c r="CD68" i="1"/>
  <c r="J69" i="1"/>
  <c r="E69" i="1"/>
  <c r="I68" i="1"/>
  <c r="D68" i="1"/>
  <c r="D69" i="1" s="1"/>
  <c r="D70" i="1" s="1"/>
  <c r="D71" i="1" s="1"/>
  <c r="D72" i="1" s="1"/>
  <c r="D73" i="1" s="1"/>
  <c r="D74" i="1" s="1"/>
  <c r="D75" i="1" s="1"/>
  <c r="D76" i="1" s="1"/>
  <c r="D77" i="1" s="1"/>
  <c r="CD65" i="1"/>
  <c r="J66" i="1"/>
  <c r="E66" i="1"/>
  <c r="I65" i="1"/>
  <c r="CD63" i="1"/>
  <c r="J64" i="1"/>
  <c r="E64" i="1"/>
  <c r="I63" i="1"/>
  <c r="D63" i="1"/>
  <c r="D64" i="1" s="1"/>
  <c r="D65" i="1" s="1"/>
  <c r="D66" i="1" s="1"/>
  <c r="CD60" i="1"/>
  <c r="J61" i="1"/>
  <c r="E61" i="1"/>
  <c r="I60" i="1"/>
  <c r="CD58" i="1"/>
  <c r="J59" i="1"/>
  <c r="E59" i="1"/>
  <c r="I58" i="1"/>
  <c r="J57" i="1"/>
  <c r="E57" i="1"/>
  <c r="I56" i="1"/>
  <c r="D56" i="1"/>
  <c r="D57" i="1" s="1"/>
  <c r="D58" i="1" s="1"/>
  <c r="D59" i="1" s="1"/>
  <c r="D60" i="1" s="1"/>
  <c r="D61" i="1" s="1"/>
  <c r="C55" i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D52" i="1"/>
  <c r="CD49" i="1" s="1"/>
  <c r="J53" i="1"/>
  <c r="E53" i="1"/>
  <c r="I52" i="1"/>
  <c r="J51" i="1"/>
  <c r="E51" i="1"/>
  <c r="I50" i="1"/>
  <c r="D50" i="1"/>
  <c r="D51" i="1" s="1"/>
  <c r="D52" i="1" s="1"/>
  <c r="D53" i="1" s="1"/>
  <c r="C49" i="1"/>
  <c r="C50" i="1" s="1"/>
  <c r="C51" i="1" s="1"/>
  <c r="C52" i="1" s="1"/>
  <c r="C53" i="1" s="1"/>
  <c r="CD46" i="1"/>
  <c r="J47" i="1"/>
  <c r="E47" i="1"/>
  <c r="I46" i="1"/>
  <c r="J45" i="1"/>
  <c r="E45" i="1"/>
  <c r="I44" i="1"/>
  <c r="D44" i="1"/>
  <c r="D45" i="1" s="1"/>
  <c r="D46" i="1" s="1"/>
  <c r="D47" i="1" s="1"/>
  <c r="C44" i="1"/>
  <c r="C45" i="1" s="1"/>
  <c r="C46" i="1" s="1"/>
  <c r="C47" i="1" s="1"/>
  <c r="CD40" i="1"/>
  <c r="J42" i="1"/>
  <c r="E42" i="1"/>
  <c r="I41" i="1"/>
  <c r="I40" i="1" s="1"/>
  <c r="D41" i="1"/>
  <c r="D42" i="1" s="1"/>
  <c r="C41" i="1"/>
  <c r="C42" i="1" s="1"/>
  <c r="J37" i="1"/>
  <c r="E37" i="1"/>
  <c r="I36" i="1"/>
  <c r="I32" i="1" s="1"/>
  <c r="J35" i="1"/>
  <c r="E35" i="1"/>
  <c r="I34" i="1"/>
  <c r="D34" i="1"/>
  <c r="D35" i="1" s="1"/>
  <c r="D36" i="1" s="1"/>
  <c r="D37" i="1" s="1"/>
  <c r="C33" i="1"/>
  <c r="C34" i="1" s="1"/>
  <c r="C35" i="1" s="1"/>
  <c r="C36" i="1" s="1"/>
  <c r="C37" i="1" s="1"/>
  <c r="J31" i="1"/>
  <c r="J30" i="1"/>
  <c r="E30" i="1"/>
  <c r="E31" i="1" s="1"/>
  <c r="I29" i="1"/>
  <c r="I28" i="1" s="1"/>
  <c r="I27" i="1" s="1"/>
  <c r="D29" i="1"/>
  <c r="D30" i="1" s="1"/>
  <c r="D31" i="1" s="1"/>
  <c r="C28" i="1"/>
  <c r="C29" i="1" s="1"/>
  <c r="C30" i="1" s="1"/>
  <c r="C31" i="1" s="1"/>
  <c r="CD25" i="1"/>
  <c r="J26" i="1"/>
  <c r="E26" i="1"/>
  <c r="D26" i="1"/>
  <c r="C26" i="1"/>
  <c r="I25" i="1"/>
  <c r="CD23" i="1"/>
  <c r="J24" i="1"/>
  <c r="E24" i="1"/>
  <c r="I23" i="1"/>
  <c r="D23" i="1"/>
  <c r="D24" i="1" s="1"/>
  <c r="C23" i="1"/>
  <c r="C24" i="1" s="1"/>
  <c r="CD18" i="1"/>
  <c r="CD17" i="1" s="1"/>
  <c r="CD16" i="1" s="1"/>
  <c r="CD15" i="1" s="1"/>
  <c r="J19" i="1"/>
  <c r="I15" i="1"/>
  <c r="J14" i="1"/>
  <c r="J13" i="1"/>
  <c r="J12" i="1"/>
  <c r="J11" i="1"/>
  <c r="I10" i="1"/>
  <c r="I9" i="1" s="1"/>
  <c r="I8" i="1" s="1"/>
  <c r="I7" i="1" s="1"/>
  <c r="I43" i="1" l="1"/>
  <c r="I39" i="1" s="1"/>
  <c r="CD371" i="1"/>
  <c r="CD370" i="1" s="1"/>
  <c r="CD369" i="1" s="1"/>
  <c r="CD306" i="1"/>
  <c r="CD302" i="1" s="1"/>
  <c r="CD28" i="1"/>
  <c r="CD27" i="1" s="1"/>
  <c r="I205" i="1"/>
  <c r="CD382" i="1"/>
  <c r="CD381" i="1" s="1"/>
  <c r="CD380" i="1" s="1"/>
  <c r="I176" i="1"/>
  <c r="I96" i="1"/>
  <c r="I95" i="1" s="1"/>
  <c r="I90" i="1" s="1"/>
  <c r="I149" i="1"/>
  <c r="I148" i="1" s="1"/>
  <c r="I147" i="1" s="1"/>
  <c r="I282" i="1"/>
  <c r="I278" i="1" s="1"/>
  <c r="I171" i="1"/>
  <c r="I382" i="1"/>
  <c r="I381" i="1" s="1"/>
  <c r="I380" i="1" s="1"/>
  <c r="CD22" i="1"/>
  <c r="CD21" i="1" s="1"/>
  <c r="CD226" i="1"/>
  <c r="CD225" i="1" s="1"/>
  <c r="I187" i="1"/>
  <c r="CD149" i="1"/>
  <c r="CD148" i="1" s="1"/>
  <c r="CD147" i="1" s="1"/>
  <c r="CF147" i="1" s="1"/>
  <c r="I264" i="1"/>
  <c r="I263" i="1" s="1"/>
  <c r="I103" i="1"/>
  <c r="I102" i="1" s="1"/>
  <c r="I101" i="1" s="1"/>
  <c r="I371" i="1"/>
  <c r="I370" i="1" s="1"/>
  <c r="I369" i="1" s="1"/>
  <c r="I306" i="1"/>
  <c r="I302" i="1" s="1"/>
  <c r="I49" i="1"/>
  <c r="I48" i="1" s="1"/>
  <c r="CD48" i="1"/>
  <c r="I85" i="1"/>
  <c r="I78" i="1" s="1"/>
  <c r="I288" i="1"/>
  <c r="I287" i="1" s="1"/>
  <c r="CD142" i="1"/>
  <c r="CD141" i="1" s="1"/>
  <c r="CD140" i="1" s="1"/>
  <c r="CD282" i="1"/>
  <c r="CD278" i="1" s="1"/>
  <c r="I364" i="1"/>
  <c r="I363" i="1" s="1"/>
  <c r="I362" i="1" s="1"/>
  <c r="I355" i="1"/>
  <c r="I354" i="1" s="1"/>
  <c r="I353" i="1" s="1"/>
  <c r="I312" i="1"/>
  <c r="CD9" i="1"/>
  <c r="CD8" i="1" s="1"/>
  <c r="CD7" i="1" s="1"/>
  <c r="I22" i="1"/>
  <c r="I21" i="1" s="1"/>
  <c r="I20" i="1" s="1"/>
  <c r="CD194" i="1"/>
  <c r="CD67" i="1"/>
  <c r="CD62" i="1"/>
  <c r="I62" i="1"/>
  <c r="CD85" i="1"/>
  <c r="I271" i="1"/>
  <c r="I270" i="1" s="1"/>
  <c r="I194" i="1"/>
  <c r="I229" i="1"/>
  <c r="I215" i="1" s="1"/>
  <c r="CD288" i="1"/>
  <c r="CD287" i="1" s="1"/>
  <c r="CD312" i="1"/>
  <c r="I142" i="1"/>
  <c r="I141" i="1" s="1"/>
  <c r="I140" i="1" s="1"/>
  <c r="CD205" i="1"/>
  <c r="CD334" i="1"/>
  <c r="CD333" i="1" s="1"/>
  <c r="CD355" i="1"/>
  <c r="CD354" i="1" s="1"/>
  <c r="CD353" i="1" s="1"/>
  <c r="CD364" i="1"/>
  <c r="CD363" i="1" s="1"/>
  <c r="CD362" i="1" s="1"/>
  <c r="CD187" i="1"/>
  <c r="CD103" i="1"/>
  <c r="CD102" i="1" s="1"/>
  <c r="CD101" i="1" s="1"/>
  <c r="I340" i="1"/>
  <c r="I339" i="1" s="1"/>
  <c r="CD96" i="1"/>
  <c r="CD95" i="1" s="1"/>
  <c r="CD90" i="1" s="1"/>
  <c r="CD230" i="1"/>
  <c r="CD229" i="1" s="1"/>
  <c r="I67" i="1"/>
  <c r="CD43" i="1"/>
  <c r="CD39" i="1" s="1"/>
  <c r="CD340" i="1"/>
  <c r="CD339" i="1" s="1"/>
  <c r="I334" i="1"/>
  <c r="I333" i="1" s="1"/>
  <c r="CD323" i="1"/>
  <c r="I118" i="1"/>
  <c r="I117" i="1" s="1"/>
  <c r="I254" i="1"/>
  <c r="I250" i="1" s="1"/>
  <c r="CD176" i="1"/>
  <c r="C155" i="1"/>
  <c r="C153" i="1"/>
  <c r="D155" i="1"/>
  <c r="D153" i="1"/>
  <c r="CD118" i="1"/>
  <c r="CD117" i="1" s="1"/>
  <c r="C226" i="1"/>
  <c r="C228" i="1" s="1"/>
  <c r="C229" i="1" s="1"/>
  <c r="C227" i="1"/>
  <c r="E154" i="1"/>
  <c r="E157" i="1"/>
  <c r="CD271" i="1"/>
  <c r="CD270" i="1" s="1"/>
  <c r="J5" i="1"/>
  <c r="CD55" i="1"/>
  <c r="CD254" i="1"/>
  <c r="CD250" i="1" s="1"/>
  <c r="CD265" i="1"/>
  <c r="CD264" i="1" s="1"/>
  <c r="CD263" i="1" s="1"/>
  <c r="D235" i="1"/>
  <c r="D234" i="1"/>
  <c r="E156" i="1"/>
  <c r="CD171" i="1"/>
  <c r="CD80" i="1"/>
  <c r="CD79" i="1" s="1"/>
  <c r="I323" i="1"/>
  <c r="I55" i="1"/>
  <c r="CD394" i="1" l="1"/>
  <c r="CD20" i="1"/>
  <c r="I311" i="1"/>
  <c r="I301" i="1" s="1"/>
  <c r="CD215" i="1"/>
  <c r="CD214" i="1" s="1"/>
  <c r="CD277" i="1"/>
  <c r="I170" i="1"/>
  <c r="I169" i="1" s="1"/>
  <c r="CD54" i="1"/>
  <c r="I54" i="1"/>
  <c r="I38" i="1" s="1"/>
  <c r="CD78" i="1"/>
  <c r="I277" i="1"/>
  <c r="I214" i="1"/>
  <c r="CD311" i="1"/>
  <c r="CD170" i="1"/>
  <c r="CD169" i="1" s="1"/>
  <c r="C231" i="1"/>
  <c r="C233" i="1" s="1"/>
  <c r="C230" i="1"/>
  <c r="C232" i="1" s="1"/>
  <c r="D237" i="1"/>
  <c r="D236" i="1"/>
  <c r="D154" i="1"/>
  <c r="D157" i="1"/>
  <c r="D158" i="1" s="1"/>
  <c r="D159" i="1" s="1"/>
  <c r="D156" i="1"/>
  <c r="C154" i="1"/>
  <c r="C156" i="1"/>
  <c r="C157" i="1"/>
  <c r="C158" i="1" s="1"/>
  <c r="C159" i="1" s="1"/>
  <c r="CD38" i="1" l="1"/>
  <c r="C166" i="1"/>
  <c r="C167" i="1" s="1"/>
  <c r="C168" i="1" s="1"/>
  <c r="C160" i="1"/>
  <c r="C235" i="1"/>
  <c r="C234" i="1"/>
  <c r="C161" i="1" l="1"/>
  <c r="C162" i="1" s="1"/>
  <c r="C163" i="1" s="1"/>
  <c r="C164" i="1" s="1"/>
  <c r="C165" i="1" s="1"/>
  <c r="C237" i="1"/>
  <c r="C238" i="1" s="1"/>
  <c r="C236" i="1"/>
  <c r="C239" i="1" l="1"/>
  <c r="C240" i="1"/>
  <c r="C241" i="1" s="1"/>
  <c r="C243" i="1" l="1"/>
  <c r="C244" i="1" s="1"/>
  <c r="C242" i="1"/>
  <c r="C246" i="1" l="1"/>
  <c r="C247" i="1" s="1"/>
  <c r="C245" i="1"/>
  <c r="C248" i="1" l="1"/>
  <c r="C249" i="1"/>
  <c r="CD5" i="1" s="1"/>
  <c r="CF5" i="1" l="1"/>
  <c r="I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Julieth Rios Zapata</author>
  </authors>
  <commentList>
    <comment ref="AA29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Julieth Rios Zapata:</t>
        </r>
        <r>
          <rPr>
            <sz val="9"/>
            <color indexed="81"/>
            <rFont val="Tahoma"/>
            <family val="2"/>
          </rPr>
          <t xml:space="preserve">
dentro de las actividades esta la recuperacion del esapcio público con orden  </t>
        </r>
      </text>
    </comment>
    <comment ref="AG29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Julieth Rios Zapata:</t>
        </r>
        <r>
          <rPr>
            <sz val="9"/>
            <color indexed="81"/>
            <rFont val="Tahoma"/>
            <family val="2"/>
          </rPr>
          <t xml:space="preserve">
La fuente de financiación no aplica para este proyecto</t>
        </r>
      </text>
    </comment>
    <comment ref="BH39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Julieth Rios Zapata:</t>
        </r>
        <r>
          <rPr>
            <sz val="9"/>
            <color indexed="81"/>
            <rFont val="Tahoma"/>
            <family val="2"/>
          </rPr>
          <t xml:space="preserve">
Esto ya se pago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Julieth Rios Zapata</author>
  </authors>
  <commentList>
    <comment ref="AA29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Julieth Rios Zapata:</t>
        </r>
        <r>
          <rPr>
            <sz val="9"/>
            <color indexed="81"/>
            <rFont val="Tahoma"/>
            <family val="2"/>
          </rPr>
          <t xml:space="preserve">
dentro de las actividades esta la recuperacion del esapcio público con orden  </t>
        </r>
      </text>
    </comment>
    <comment ref="AG296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Julieth Rios Zapata:</t>
        </r>
        <r>
          <rPr>
            <sz val="9"/>
            <color indexed="81"/>
            <rFont val="Tahoma"/>
            <family val="2"/>
          </rPr>
          <t xml:space="preserve">
La fuente de financiación no aplica para este proyecto</t>
        </r>
      </text>
    </comment>
    <comment ref="BH391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Julieth Rios Zapata:</t>
        </r>
        <r>
          <rPr>
            <sz val="9"/>
            <color indexed="81"/>
            <rFont val="Tahoma"/>
            <family val="2"/>
          </rPr>
          <t xml:space="preserve">
Esto ya se pago </t>
        </r>
      </text>
    </comment>
  </commentList>
</comments>
</file>

<file path=xl/sharedStrings.xml><?xml version="1.0" encoding="utf-8"?>
<sst xmlns="http://schemas.openxmlformats.org/spreadsheetml/2006/main" count="1318" uniqueCount="417">
  <si>
    <t>001</t>
  </si>
  <si>
    <t>002</t>
  </si>
  <si>
    <t>003</t>
  </si>
  <si>
    <t>004</t>
  </si>
  <si>
    <t>006</t>
  </si>
  <si>
    <t>007</t>
  </si>
  <si>
    <t>008</t>
  </si>
  <si>
    <t>009</t>
  </si>
  <si>
    <t>010</t>
  </si>
  <si>
    <t>011</t>
  </si>
  <si>
    <t>012</t>
  </si>
  <si>
    <t>016</t>
  </si>
  <si>
    <t>017</t>
  </si>
  <si>
    <t>018</t>
  </si>
  <si>
    <t>019</t>
  </si>
  <si>
    <t>020</t>
  </si>
  <si>
    <t>021</t>
  </si>
  <si>
    <t>023</t>
  </si>
  <si>
    <t>024</t>
  </si>
  <si>
    <t>026</t>
  </si>
  <si>
    <t>029</t>
  </si>
  <si>
    <t>034</t>
  </si>
  <si>
    <t>036</t>
  </si>
  <si>
    <t>043</t>
  </si>
  <si>
    <t>049</t>
  </si>
  <si>
    <t>051</t>
  </si>
  <si>
    <t>054</t>
  </si>
  <si>
    <t>059</t>
  </si>
  <si>
    <t>064</t>
  </si>
  <si>
    <t>065</t>
  </si>
  <si>
    <t>075</t>
  </si>
  <si>
    <t>082</t>
  </si>
  <si>
    <t>083</t>
  </si>
  <si>
    <t>086</t>
  </si>
  <si>
    <t>087</t>
  </si>
  <si>
    <t>088</t>
  </si>
  <si>
    <t>089</t>
  </si>
  <si>
    <t>090</t>
  </si>
  <si>
    <t>091</t>
  </si>
  <si>
    <t>094</t>
  </si>
  <si>
    <t>128</t>
  </si>
  <si>
    <t>133</t>
  </si>
  <si>
    <t>137</t>
  </si>
  <si>
    <t>139</t>
  </si>
  <si>
    <t>140</t>
  </si>
  <si>
    <t>180</t>
  </si>
  <si>
    <t>184</t>
  </si>
  <si>
    <t>202</t>
  </si>
  <si>
    <t>204</t>
  </si>
  <si>
    <t>209</t>
  </si>
  <si>
    <t>214</t>
  </si>
  <si>
    <t>217</t>
  </si>
  <si>
    <t>218</t>
  </si>
  <si>
    <t>219</t>
  </si>
  <si>
    <t>220</t>
  </si>
  <si>
    <t>221</t>
  </si>
  <si>
    <t>224</t>
  </si>
  <si>
    <t>225</t>
  </si>
  <si>
    <t>226</t>
  </si>
  <si>
    <t>229</t>
  </si>
  <si>
    <t>232</t>
  </si>
  <si>
    <t>233</t>
  </si>
  <si>
    <t>237</t>
  </si>
  <si>
    <t>238</t>
  </si>
  <si>
    <t>239</t>
  </si>
  <si>
    <t>243</t>
  </si>
  <si>
    <t>244</t>
  </si>
  <si>
    <t>246</t>
  </si>
  <si>
    <t>247</t>
  </si>
  <si>
    <t>252</t>
  </si>
  <si>
    <t>POR DEFINIR</t>
  </si>
  <si>
    <t>SGR-VIVIENDA</t>
  </si>
  <si>
    <t>SEGURIDAD</t>
  </si>
  <si>
    <t>SUBSIDIOS-PLANEAC</t>
  </si>
  <si>
    <t>PLANEACION</t>
  </si>
  <si>
    <t>RB-INFRAEST</t>
  </si>
  <si>
    <t>FONDO LOCAL</t>
  </si>
  <si>
    <t>VIAS URBANAS</t>
  </si>
  <si>
    <t>RB-DLLO</t>
  </si>
  <si>
    <t>RB-SALUD</t>
  </si>
  <si>
    <t>CULTURA</t>
  </si>
  <si>
    <t>GESTION DEL RIESGO</t>
  </si>
  <si>
    <t>PAE</t>
  </si>
  <si>
    <t>SALUD-FL</t>
  </si>
  <si>
    <t>RB-MOVILIDAD</t>
  </si>
  <si>
    <t>DLLO- AGROP</t>
  </si>
  <si>
    <t>FUNC ADM CENTRAL CUOTAS PARTES</t>
  </si>
  <si>
    <t>RB-EDUCACION</t>
  </si>
  <si>
    <t>EDUCACION</t>
  </si>
  <si>
    <t>FONDO LOCAL SALUD PUB</t>
  </si>
  <si>
    <t>PLANEACION /15% SUBS / PAGO DEUDA</t>
  </si>
  <si>
    <t>ADULTO MAYOR</t>
  </si>
  <si>
    <t>INDEC</t>
  </si>
  <si>
    <t>RB-PLANEA</t>
  </si>
  <si>
    <t>RB-ADM CENTRAL</t>
  </si>
  <si>
    <t>RB-MUJER</t>
  </si>
  <si>
    <t>ESPACIO PUB</t>
  </si>
  <si>
    <t>MOVILIDAD / ADQ BIENES Y SERV</t>
  </si>
  <si>
    <t>E.S.P</t>
  </si>
  <si>
    <t>ESTRATIFICACION</t>
  </si>
  <si>
    <t>BIENEST ANIMAL</t>
  </si>
  <si>
    <t>FALTA ASIG DEUDA</t>
  </si>
  <si>
    <t>y la const de infra?</t>
  </si>
  <si>
    <t>VERIF INFREST</t>
  </si>
  <si>
    <t>DIM</t>
  </si>
  <si>
    <t>COMP</t>
  </si>
  <si>
    <t>PROG</t>
  </si>
  <si>
    <t>PROY</t>
  </si>
  <si>
    <t>COD</t>
  </si>
  <si>
    <t>DEPENDENCIA</t>
  </si>
  <si>
    <t>VALOR</t>
  </si>
  <si>
    <t>PRESUPUESTO ASIGNADO</t>
  </si>
  <si>
    <t>FONDOS COMUNES</t>
  </si>
  <si>
    <t>REGALIAS MPLES EXPLOTACIÓN CANTERAS</t>
  </si>
  <si>
    <t>ESTAMPILLA PARA LA JUSTICIA FAMILIAR</t>
  </si>
  <si>
    <t>FONDO DE SOLIDARIDAD Y REDIST DE INGRESO</t>
  </si>
  <si>
    <t>REGALÍAS DIRECTAS DE LA NACIÓN</t>
  </si>
  <si>
    <t>FONDO ESPECIAL DE SEGURIDAD</t>
  </si>
  <si>
    <t>APROVECHAMIENTO Y TRATAMIENTO DE RESIDUOS SOLIDOS (IAT)</t>
  </si>
  <si>
    <t xml:space="preserve">CONV INVIAS 1785-2021 COLOMBIA MAYOR RURAL NACIONAL </t>
  </si>
  <si>
    <t>FONDO LOCAL DE SALUD Y OTROS INGRESOS</t>
  </si>
  <si>
    <t>CONV INTERADMINISTRATIVO NO. 040-COV2108-63 DE 2021</t>
  </si>
  <si>
    <t>RECURSOS DEL CREDITO</t>
  </si>
  <si>
    <t>CONV.N°4600014610-2022 UNIDADES PRODUCTIVAS SEGURIDAD ALIMENTARIA</t>
  </si>
  <si>
    <t>CONV.N°4600014772-2022 PARQUES RIO ABURRA</t>
  </si>
  <si>
    <t>PROYECTOS RUTAS DE VIDA DEPARTAMENTO</t>
  </si>
  <si>
    <t>DONACIONES PROYECTO SALUD MENTAL</t>
  </si>
  <si>
    <t>DESTINO AMBIENTAL ICLD LEY 99</t>
  </si>
  <si>
    <t>MULTAS URBANISTICAS</t>
  </si>
  <si>
    <t>CONV.INTERADMIN. N°388-2022 - RUTA DE LA CERAMICA</t>
  </si>
  <si>
    <t>CONV.INTERADMIN N°46000161200 DRAGAN - BOMBEROS</t>
  </si>
  <si>
    <t>APORTES DPTO SALUD PCA</t>
  </si>
  <si>
    <t>ESTAMPILLA PRO CULTURA</t>
  </si>
  <si>
    <t>RECURSOS DEL CRÉDITO PARA PROYECTOS DE INVESIÓN</t>
  </si>
  <si>
    <t>SOBRETASA BOMBERIL</t>
  </si>
  <si>
    <t>COF DPTAL RESTAURANTES ESCOLARES</t>
  </si>
  <si>
    <t>CONV 525 DPTOCONST AULAS Y AUDI FEDER AN</t>
  </si>
  <si>
    <t>RECURSOS DPTALES REGIMEN SUBSIDIADO</t>
  </si>
  <si>
    <t>DONACIÓN FUNCCIONAMIENTO TRANSITO</t>
  </si>
  <si>
    <t>CONVENIO ICA (UMATA)</t>
  </si>
  <si>
    <t>FONDO LOCAL DE SALUD REG SUBSIDIADO</t>
  </si>
  <si>
    <t>PROVISIÓN FONDO DE PENSIÓN</t>
  </si>
  <si>
    <t>TRANSF SECTOR ELECTRICO-PROYECTOS AMBIEN</t>
  </si>
  <si>
    <t>S.G.P ATENCIÓN INTEGRAL INFANCIA Y ADOLE</t>
  </si>
  <si>
    <t>S.G.P. EDUCACIÓN</t>
  </si>
  <si>
    <t>S.G.P. SALUD PÚBLICA</t>
  </si>
  <si>
    <t>S.G.P. PROPÓSITO GENERAL</t>
  </si>
  <si>
    <t>S.G.P. RESTAURANTE ESCOLAR</t>
  </si>
  <si>
    <t>S.G.P PARTICIPACIÓN AGUA POTABLE Y SANEA</t>
  </si>
  <si>
    <t>S.G.P. SALUD RÉGIMEN SUBSIDIADO</t>
  </si>
  <si>
    <t>S.G.P. SALUD OFERTA</t>
  </si>
  <si>
    <t>FORTALEC PROG GERONTOLOGICO DSSSA</t>
  </si>
  <si>
    <t>DONACIÓN ATENCIÓN EMERGENCIA OLA INVERNA</t>
  </si>
  <si>
    <t>ESTAMPILLA PRO BIENESTAR DEL ANCIANO</t>
  </si>
  <si>
    <t>CONV 0903 HOGARES DE PASO_LA ESTRELLA</t>
  </si>
  <si>
    <t>S.G.P CULTURA</t>
  </si>
  <si>
    <t>S.G.P DEPORTE</t>
  </si>
  <si>
    <t>RECURSOS DEPARTAMENTALES SALUD PUBLICA</t>
  </si>
  <si>
    <t xml:space="preserve">DOC ENT PRIVADAS  FIESTAS DEL AGUACERO </t>
  </si>
  <si>
    <t xml:space="preserve">RIESGO DE DESASTRES </t>
  </si>
  <si>
    <t>IVC SUPERSALUD SSF</t>
  </si>
  <si>
    <t>SGP FONPET EDUCACION</t>
  </si>
  <si>
    <t>COMPENSACIONES URBANISTICAS</t>
  </si>
  <si>
    <t>COF SEMANA CULTURAL AREA METROPOLITANA</t>
  </si>
  <si>
    <t>CODIGO NACIONAL DE POLICIA</t>
  </si>
  <si>
    <t xml:space="preserve">DISEÑO DE LA NUEVA ESE HOSPITAL SAN VICENTE  DE PAUL </t>
  </si>
  <si>
    <t>ESTUDIOS TECNICOS Y DISEÑO ESE HOSPITAL APORTE AREA METO</t>
  </si>
  <si>
    <t>CONV.1711-203 CORANTIOQUIA MEJORMIENTO AMBIENTAL</t>
  </si>
  <si>
    <t>BIENESTAR LABORAL ESPECIFICO</t>
  </si>
  <si>
    <t>COV. INTER ADMON 230-2017 GOBERNACION</t>
  </si>
  <si>
    <t>EMPRESTITO</t>
  </si>
  <si>
    <t>COFINANCIACION DEPART  CDI</t>
  </si>
  <si>
    <t>ZONA DE ESTACIONAMIENTO REGULADO</t>
  </si>
  <si>
    <t>CONV ICBF PARA LA PRIMERA INFANCIA</t>
  </si>
  <si>
    <t>MULTAS DE TRANSITO</t>
  </si>
  <si>
    <t>ALUMBRADO PUBLICO</t>
  </si>
  <si>
    <t>EMERGENCIA ECONOMICA Y SOCIAL 2020</t>
  </si>
  <si>
    <t>ESTRATIFICACION MUNICIPAL</t>
  </si>
  <si>
    <t>TASA DEL DEPORTE</t>
  </si>
  <si>
    <t>PROTECCION A LOS ANIMALES</t>
  </si>
  <si>
    <t>CONV AREA METRO. 691-2021</t>
  </si>
  <si>
    <t>CONV. DPT.ADMIN, PROSPERIDAD SOCIAL NO. 464 FONDO DE INV PARA LA PAZ</t>
  </si>
  <si>
    <t>ID</t>
  </si>
  <si>
    <t>D</t>
  </si>
  <si>
    <t>C</t>
  </si>
  <si>
    <t>P</t>
  </si>
  <si>
    <t>PR</t>
  </si>
  <si>
    <t>DEP</t>
  </si>
  <si>
    <t>102</t>
  </si>
  <si>
    <t xml:space="preserve">ADMINISTRACION CENTRAL </t>
  </si>
  <si>
    <t>POLÍTICO INSTITUCIONAL</t>
  </si>
  <si>
    <t>Gobierno territorial</t>
  </si>
  <si>
    <t>Productividad y competitividad de las empresas colombianas</t>
  </si>
  <si>
    <t>Integración en la globalización de la economía y mejoramiento de las capacidades institucionales, la gestión y la transferencia del conocimiento en el el municipio de Caldas, Antioquia.</t>
  </si>
  <si>
    <t>Mejoramiento de  relaciones de cooperación y alianzas estratégicas, orientadas al fortalecimiento de las finanzas públicas en el municipio de Caldas, Antioquia.</t>
  </si>
  <si>
    <t>Generación de espacios de participación ciudadana con el programa “El alcalde escucha y recorre el territorio”, en el municipio de Caldas, Antioquia.</t>
  </si>
  <si>
    <t>Identificación de alianzas estratégicas para la ejecución de planes, programas y proyectos orientados a buscar el desarrollo del municipio de Caldas, Antioquia.</t>
  </si>
  <si>
    <t>103</t>
  </si>
  <si>
    <t>SECRETARIA GENERAL</t>
  </si>
  <si>
    <t>Levantamiento y actualización de información estadística de calidad</t>
  </si>
  <si>
    <t>Implementación del observatorio de políticas públicas del municipio de Caldas, Antioquia.</t>
  </si>
  <si>
    <t>104</t>
  </si>
  <si>
    <t>OFICINA DE COMUNICACION Y TECNOLOGIAS DE LA INFORMACION</t>
  </si>
  <si>
    <t>SOCIOCULTURAL  Y ESPIRITUAL</t>
  </si>
  <si>
    <t>Servicios Públicos</t>
  </si>
  <si>
    <t>Facilitar el acceso y uso de las Tecnologías de la Información y las Comunicaciones en todo el territorio nacional</t>
  </si>
  <si>
    <t>Incremento en el acceso y uso de las Tecnologías de la Información y las Comunicaciones en el municipio de Caldas, Antioquia.</t>
  </si>
  <si>
    <t>Fomento del desarrollo de aplicaciones, software y contenidos para impulsar la apropiación de las Tecnologías de la Información y las Comunicaciones (TIC)</t>
  </si>
  <si>
    <t>Optimizacion del desarrollo de aplicaciones, software y contenidos para impulsar la apropiación de las Tecnologías de la Información y las Comunicaciones (TIC) en el municipio de Caldas, Antioquia.</t>
  </si>
  <si>
    <t>Fortalecimiento de la convivencia y la seguridad ciudadana</t>
  </si>
  <si>
    <t>Implementación de  mecanismos para la rendición de cuentas y transparencia de la gestión institucional en el municipio de Caldas, Antioquia.</t>
  </si>
  <si>
    <t>Formulación de  mecanismos para la rendición de cuentas y transparencia de la gestión institucional en el municipio de Caldas, Antioquia.</t>
  </si>
  <si>
    <t>TECNOLÓGICA</t>
  </si>
  <si>
    <t>Territorio Inteligente</t>
  </si>
  <si>
    <t>SECRETARIA DE PLANEACION</t>
  </si>
  <si>
    <t>Salud</t>
  </si>
  <si>
    <t>Fortalecimiento a la gestión y dirección de la administración pública territorial</t>
  </si>
  <si>
    <t>Servicio de información para el registro administrativo de SISBEN en el municipio de Caldas, Antioquia.</t>
  </si>
  <si>
    <t>Acceso de la población a los servicios de agua potable y saneamiento básico</t>
  </si>
  <si>
    <t>Servicios de implementación del Plan de Gestión Integral de Residuos Solidos PGIRS en el municipio de Caldas, Antioquia.</t>
  </si>
  <si>
    <t>Ordenamiento territorial y desarrollo urbano</t>
  </si>
  <si>
    <t>Ordenamiento territorial y desarrollo urbano y rural en el municipio de Caldas, Antioquia.</t>
  </si>
  <si>
    <t>ECONÓMICA</t>
  </si>
  <si>
    <t>Usos del suelo para la productividad y la competitividad</t>
  </si>
  <si>
    <t>Fortalecimiento del desempeño ambiental de los sectores productivos</t>
  </si>
  <si>
    <t>Fortalecimiento del desempeño ambiental de los sectores productivos en el municipio de Caldas, Antioquia.</t>
  </si>
  <si>
    <t>AMBIENTAL</t>
  </si>
  <si>
    <t>Medio Ambiente</t>
  </si>
  <si>
    <t>Gestión integral del recurso hídrico</t>
  </si>
  <si>
    <t>Gestión integral del recurso hídrico en el municipio de Caldas, Antioquia.</t>
  </si>
  <si>
    <t>Ordenamiento ambiental territorial</t>
  </si>
  <si>
    <t>Ordenamiento ambiental territorial en el municipio de Caldas, Antioquia.</t>
  </si>
  <si>
    <t>Gestión del riesgo</t>
  </si>
  <si>
    <t>Gestión del riesgo de desastres y emergencias</t>
  </si>
  <si>
    <t>Implementación  de planes de manejo, contingencia y mitigación del riesgo de desastres y emergencias en el municipio de Caldas, Antioquia.</t>
  </si>
  <si>
    <t>Gestión Territorial</t>
  </si>
  <si>
    <t>Dotación de instrumentos de gestión territorial, de planeación y financieros en el municipio de Caldas, Antioquia.</t>
  </si>
  <si>
    <t>Generación de la información geográfica del territorio nacional</t>
  </si>
  <si>
    <t>Generación de la información para la gestión de planeación territorial en el municipio de Caldas, Antioquia.</t>
  </si>
  <si>
    <t>Gestión de la información y el conocimiento ambiental</t>
  </si>
  <si>
    <t>Formulación e implementación de planes parciales de iniciativa pública y privada en el municipio de Caldas, Antioquia.</t>
  </si>
  <si>
    <t>Divulgación, socialización e implementación del Plan Básico de Ordenamiento Territorial (PBOT)del municipio de Caldas, Antioquia.</t>
  </si>
  <si>
    <t>Espacios Públicos</t>
  </si>
  <si>
    <t>Mejoramiento del espacio público y el equpamento urbano y rural en el municipio de Caldas, Antioquia.</t>
  </si>
  <si>
    <t>Finanzas Municipales</t>
  </si>
  <si>
    <t>Implementación de las obligaciones derivadas del Plan Básico de Ordenamiento Territorial (PBOT) en el municipio de Caldas, Antioquia.</t>
  </si>
  <si>
    <t>SECRETARIA DE HACIENDA</t>
  </si>
  <si>
    <t>Emprendimiento, empresa y empleabilidad</t>
  </si>
  <si>
    <t>Servicios de apoyo financiero para la gestión del uso eficiente de los recursos y aumento de la productividad en el municipio de Caldas, Antioquia.</t>
  </si>
  <si>
    <t>Servicio de saneamiento fiscal y financiero en el municipio de Caldas, Antioquia.</t>
  </si>
  <si>
    <t>107</t>
  </si>
  <si>
    <t>SECRETARIA DE SERVICIOS ADMINISTRATIVOS</t>
  </si>
  <si>
    <t>Deporte, recreación y actividad física</t>
  </si>
  <si>
    <t>Fortalecimiento a la gestión y dirección de la administración pública territorial, en el municipio de Caldas, Antioquia.</t>
  </si>
  <si>
    <t>Mujer</t>
  </si>
  <si>
    <t>Derechos fundamentales del trabajo y fortalecimiento del diálogo social</t>
  </si>
  <si>
    <t>Mejoramiento del desarrollo integral del servidor público, su autoestima y el entorno familiar y laboral, en el municipio de Caldas, Antioquia.</t>
  </si>
  <si>
    <t>108</t>
  </si>
  <si>
    <t>SECRETARIA DE SALUD</t>
  </si>
  <si>
    <t>Revisión, ajuste, construcción e implementación de las políticas públicas en salud en el municipio de Caldas, Antioquia.</t>
  </si>
  <si>
    <t>Adulto Mayor</t>
  </si>
  <si>
    <t>Fortalecimiento del buen gobierno para el respeto y garantía de los derechos humanos</t>
  </si>
  <si>
    <t>Servicio de promoción de la garantía de derechos del Adulto Mayor en el municipio de Caldas, Antioquia.</t>
  </si>
  <si>
    <t>Inclusión social y productiva para la población en situación de vulnerabilidad</t>
  </si>
  <si>
    <t>Servicio de gestión de oferta social para el adulto mayor en el municipio de Caldas, Antioquia.</t>
  </si>
  <si>
    <t>Atención integral de población en situación permanente de desprotección social y/o familiar</t>
  </si>
  <si>
    <t>Servicio de atención y protección integral al adulto mayor en el municipio de Caldas, Antioquia.</t>
  </si>
  <si>
    <t>Discapacidad</t>
  </si>
  <si>
    <t>Servicio de atención integral a población en condición de discapacidad en el municipio de Caldas, Antioquia.</t>
  </si>
  <si>
    <t>109</t>
  </si>
  <si>
    <t>SECRETARIA DE MOVILIDAD</t>
  </si>
  <si>
    <t>Movilidad y transporte</t>
  </si>
  <si>
    <t>Prestación de servicios de transporte público de pasajeros</t>
  </si>
  <si>
    <t>Integración de los sistemas de transporte de alta y mediana capacidad  con el sistema de transporte público organizado, en el municipio de Caldas, Antioquia.</t>
  </si>
  <si>
    <t>Seguridad de transporte</t>
  </si>
  <si>
    <t>Formulación, implementación y seguimiento del Plan de Movilidad Sostenible, en el municipio de Caldas, Antioquia.</t>
  </si>
  <si>
    <t>110</t>
  </si>
  <si>
    <t>SECRETARIA DE EDUCACION</t>
  </si>
  <si>
    <t>Educación</t>
  </si>
  <si>
    <t>Calidad y fomento de la educación superior</t>
  </si>
  <si>
    <t>Servicio de fomento para el acceso a la educación superior, técnica, tecnológica y la fomración para el trabajo y el desarrollo humano (FTDH) en el municipio de Caldas, Antioquia.</t>
  </si>
  <si>
    <t>Calidad, cobertura y fortalecimiento de la educación inicial, prescolar, básica y media</t>
  </si>
  <si>
    <t>Modernización y actualización de los procesos de planeación educativa en el municipio de Caldas, Antioquia.</t>
  </si>
  <si>
    <t>Mejoramiento de la infraestructura desde la prestación del servicio educativo en el municipio de Caldas, Antioquia.</t>
  </si>
  <si>
    <t>Transformación para la permanencia educativa en el municipio de Caldas, Antioquia.</t>
  </si>
  <si>
    <t>Servicio de alimentación escolar (PAE) para la permanencia educativa en el municipio de Caldas, Antioquia.</t>
  </si>
  <si>
    <t>Innovación y fortalecimiento pedagógico para el mejoramiento de la calidad de la educación en el municipio de Caldas, Antioquia.</t>
  </si>
  <si>
    <t>Fortalecimiento de la gestión y dirección del sector Educación</t>
  </si>
  <si>
    <t>Fortalecimiento de la cobertura, acceso y sistemas de información en el municipio de Caldas, Antioquia.</t>
  </si>
  <si>
    <t>Cultura</t>
  </si>
  <si>
    <t>Promoción y acceso efectivo a procesos culturales y artísticos</t>
  </si>
  <si>
    <t>Transformación y fortalecimiento de la Biblioteca Pública y las bibliotecas escolares, en el municipio de Caldas, Antioquia.</t>
  </si>
  <si>
    <t>Infancia, adolescencia y juventud</t>
  </si>
  <si>
    <t>111</t>
  </si>
  <si>
    <t>SECRETARIA DE LA MUJER Y FAMILIA</t>
  </si>
  <si>
    <t>Espiritual</t>
  </si>
  <si>
    <t>Servicio de promoción a la participación ciudadana y la garantía de derechos humanos a la población vulnerable, en el municipio de Caldas, Antioquia.</t>
  </si>
  <si>
    <t>Salud Pública</t>
  </si>
  <si>
    <t>Integración del sector religioso con la búsqueda de la salud mental en el municipio de Caldas, Antioquia.</t>
  </si>
  <si>
    <t>Consolidacion del desarrollo integral de la primera infancia a la juventud, y fortalecimiento de las capacidades de las familias de niñas, niños y adolescentes</t>
  </si>
  <si>
    <t>Servicio de promocion, prevención y atención  a los grupos vulnerables en el municipio de Caldas, Antioquia.</t>
  </si>
  <si>
    <t>Desarrollo integral de la primera infancia a la juventud, y fortalecimiento de las capacidades de las familias de niñas, niños y adolescentes</t>
  </si>
  <si>
    <t>Revisión, ajuste, construcción e implementación de las políticas públicas para la población vulnerable, en el municipio de Caldas, Antioquia.</t>
  </si>
  <si>
    <t>Servicio de gestión de oferta social para la población en situación de vulnerabilidad, en el municipio de Caldas, Antioquia.</t>
  </si>
  <si>
    <t>Fortalecimiento de la convivencia y la seguridad ciudadana, a partir de Política Pública de las Mujeres , en el municipio de Caldas, Antioquia.</t>
  </si>
  <si>
    <t>Pobreza</t>
  </si>
  <si>
    <t>Protección de los derechos de las personas en situación de calle, en el municipio de Caldas, Antioquia.</t>
  </si>
  <si>
    <t>Protección Social</t>
  </si>
  <si>
    <t>Consolidación de acciones para aumentar el número de familias en el programa de Renta Ciudadana, en el municipio de Caldas, Antioquia.</t>
  </si>
  <si>
    <t>Grupos minoritarios y diversidad</t>
  </si>
  <si>
    <t>Incremento en las prácticas en contra de la discriminación en el ambiente escolar en el municipio de Caldas, Antioquia.</t>
  </si>
  <si>
    <t>Promoción al acceso a la justicia</t>
  </si>
  <si>
    <t>Incremento del respeto por la diversidad en el municipio de Caldas, Antioquia.</t>
  </si>
  <si>
    <t>112</t>
  </si>
  <si>
    <t>SECRETARIA DE INFRAESTRUCTURA FISICA</t>
  </si>
  <si>
    <t>Mejoramiento y mantenimiento de la infraestructura educativa en el municipio de Caldas, Antioquia.</t>
  </si>
  <si>
    <t>Aseguramiento y prestación integral de servicios de salud</t>
  </si>
  <si>
    <t>Contribución de la supervisión del proyecto de construcción y dotación del Hospital San Vicente de Paúl, en el municipio de Caldas, Antioquia</t>
  </si>
  <si>
    <t>Mejoramiento de la infraestructura cultural en el municipio de Caldas, Antioquia.</t>
  </si>
  <si>
    <t>Fomento a la recreación, la actividad física y el deporte</t>
  </si>
  <si>
    <t>Mantenimiento a la infraestructura deportiva, en el municipio de Caldas, Antioquia.</t>
  </si>
  <si>
    <t>Mejoramiento y construcción de la infraestrutura deportiva en el municipio de Caldas, Antioquia.</t>
  </si>
  <si>
    <t>Vivienda</t>
  </si>
  <si>
    <t>Acceso a soluciones de vivienda</t>
  </si>
  <si>
    <t>Servicio de asistencia técnica en proyectos de Vivienda en el municipio de Caldas, Antioquia.</t>
  </si>
  <si>
    <t>Implementación de los procesos de regularización, legalización y titulación de Vivienda en el municipio de Caldas, Antioquia.</t>
  </si>
  <si>
    <t>Construcción y mejoramiento de vivienda en el municipio de Caldas, Antioquia.</t>
  </si>
  <si>
    <t>Conformación de la  mesa sectorial permanente de la construcción sostenible, en el municipio de Caldas, Antioquia.</t>
  </si>
  <si>
    <t>Ordenamiento territorial y desarrollo urbano y rural con enfáisis en el espacio público, en el municipio de Caldas, Antioquia.</t>
  </si>
  <si>
    <t>Mejoramiento del acceso de la población a los servicios de agua potable y saneamiento básico, en el municipio de Caldas, Antioquia.</t>
  </si>
  <si>
    <t>Estudios de factibilidad y construcción de la Casa de la Juventud, en el municipio de Caldas, Antioquia.</t>
  </si>
  <si>
    <t>Adecuación del centro de protección social para el adulto mayor, en el municipio de Caldas, Antioquia.</t>
  </si>
  <si>
    <t>Estudios de factibilidad y construcción de la Casa de la Mujer, en el municipio de Caldas, Antioquia.</t>
  </si>
  <si>
    <t>Infraestructura red vial regional</t>
  </si>
  <si>
    <t>Mejoramiento y construcción de la infraestructura de la red vial  en el municipio de Caldas, Antioquia.</t>
  </si>
  <si>
    <t>Infraestructura y servicios de logística de transporte</t>
  </si>
  <si>
    <t>Generación de la plataforma logística para el Valle de Aburrá en el municipio de Caldas, Antioquia.</t>
  </si>
  <si>
    <t>Construcción de corredores verdes ecoturísticos en las zonas rurales del municipio de Caldas, Antioquia.</t>
  </si>
  <si>
    <t>Construcción de cicloinfraestructura en el municipio de Caldas, Antioquia.</t>
  </si>
  <si>
    <t>Fortalecimiento del proceso de gestión del riesgo de desastres y emergencias, en el municipio de Caldas, Antioquia.</t>
  </si>
  <si>
    <t>Revisión, ajuste, construcción e implementación de la política pública para la gestión del riesgo, prevención y atención de desastres, en el municipio de Caldas, Antioquia.</t>
  </si>
  <si>
    <t>113</t>
  </si>
  <si>
    <t>SECRETARIA DE SEGURIDAD Y CONVIVENCIA</t>
  </si>
  <si>
    <t>Prevención y atención de los niños, niñas y jóvenes del consumo de sustancias psicoactivas en el municipio de Caldas, Antioquia.</t>
  </si>
  <si>
    <t>Víctimas</t>
  </si>
  <si>
    <t>Atención, asistencia  y reparación integral a las víctimas</t>
  </si>
  <si>
    <t>Reparación, atención y asistencia integral a las víctimas en el municipio de Caldas, Antioquia.</t>
  </si>
  <si>
    <t>Justicia transicional</t>
  </si>
  <si>
    <t>Generación de espacios de verdad y justicia a las víctimas del conflicto armado, y los derechos a las personas en proceso de reintegración. en el municipio de Caldas, Antioquia.</t>
  </si>
  <si>
    <t>Justicia y Seguridad Ciudadana</t>
  </si>
  <si>
    <t>Fortalecimiento de la convivencia y la seguridad ciudadana en el municipio de Caldas, Antioquia.</t>
  </si>
  <si>
    <t>Fortalecimiento de la política criminal del Estado colombiano</t>
  </si>
  <si>
    <t>Implementación de controles contundentes  para prevencion del delito en las instituciones educativas en el municipio de Caldas, Antioquia.</t>
  </si>
  <si>
    <t>Servicio de promoción a la participación ciudadana para el respeto y garantía de los derechos humanos en el municipio de Caldas, Antioquia.</t>
  </si>
  <si>
    <t>Desarrollo de campañas de ofensiva contra el micro tráfico, el hurtoy las operaciones estructurales, en el municipio de Caldas, Antioquia.</t>
  </si>
  <si>
    <t>Implementación de una central de monitoreo moderna y tecnológica en el municipio de Caldas, Antioquia.</t>
  </si>
  <si>
    <t>114</t>
  </si>
  <si>
    <t>SECRETARIA DE DESARROLLO ECONOMICO Y SOCIAL</t>
  </si>
  <si>
    <t>Fomento de la investigación, desarrollo tecnológico e innovación del sector trabajo</t>
  </si>
  <si>
    <t>Servicio de promoción y difusión de los sectores productivos para la población vulnerable en el municipio de Caldas, Antioquia.</t>
  </si>
  <si>
    <t>Bienestar Animal</t>
  </si>
  <si>
    <t>Servicio de atención integral a la fauna en el municipio de Caldas, Antioquia.</t>
  </si>
  <si>
    <t>Servicio de divulgación de conocimiento y la gestión ambiental en el municipio de Caldas, Antioquia.</t>
  </si>
  <si>
    <t>Fortalecimiento de la convivencia y la seguridad ciudadana para el emprendimiento, la empresa y la empleabilidad  en el municipio de Caldas, Antioquia.</t>
  </si>
  <si>
    <t>Implementación de estrategias para la participación ciudadana, el emprendimiento, la empresa y la empleabilidad en el municipio de Caldas, Antioquia.</t>
  </si>
  <si>
    <t>Generación y formalización del empleo</t>
  </si>
  <si>
    <t>Generación y formalización del empleo en el municipio de Caldas, Antioquia.</t>
  </si>
  <si>
    <t>Implementación de estrategias de comercio, industria y turismo sostenibles, en el municipio de Caldas, Antioquia.</t>
  </si>
  <si>
    <t>Desarrollo Agropecuario</t>
  </si>
  <si>
    <t>Ciencia, tecnología e innovación agropecuaria</t>
  </si>
  <si>
    <t>Servicio de extensión agropecuaria en el municipio de Caldas, Antioquia.</t>
  </si>
  <si>
    <t>Inclusión productiva de pequeños productores rurales</t>
  </si>
  <si>
    <t>Inclusión productiva de pequeños productores rurales en el municipio de Caldas, Antioquia.</t>
  </si>
  <si>
    <t>Sanidad agropecuaria e inocuidad agroalimentaria</t>
  </si>
  <si>
    <t>Identificación y articulación de las cadenas productivas en el municipio de Caldas, Antioquia.</t>
  </si>
  <si>
    <t>Conservación de la biodiversidad y sus servicios ecosistémicos</t>
  </si>
  <si>
    <t>Construcción del “Ecoparque La Clara en el municipio de Caldas, Antioquia.</t>
  </si>
  <si>
    <t>Desarrollo Comunitario</t>
  </si>
  <si>
    <t>Optimizacion de los procesos de participacion, gestión, inclusión social en el municipio de Caldas, Antioquia.</t>
  </si>
  <si>
    <t>Integracion regional, nacional e internacional</t>
  </si>
  <si>
    <t>115</t>
  </si>
  <si>
    <t>OFICINA DE CONTROL INTERNO</t>
  </si>
  <si>
    <t>116</t>
  </si>
  <si>
    <t>EMPRESA DE SERVICIOS PÚBLICOS RIO ABURRA S.A.S. E.S.P</t>
  </si>
  <si>
    <t>Servicio de asistencia técnica para la administración y operación de los servicios públicos domiciliarios, en el municipio de Caldas, Antioquia.</t>
  </si>
  <si>
    <t>Consolidación productiva del sector de energía eléctrica</t>
  </si>
  <si>
    <t>Mejoramiento de los servicios de alumbrado público, energía eléctrica en el municipio de Caldas, Antioquia.</t>
  </si>
  <si>
    <t>Gestión de la información en el sector minero energético</t>
  </si>
  <si>
    <t>Consolidación de la empresa de servicios públicos Rio Aburrá S.A.S E.S.P, en el municipio de Caldas, Antioquia.</t>
  </si>
  <si>
    <t>118</t>
  </si>
  <si>
    <t>FONDO LOCAL DE SALUD</t>
  </si>
  <si>
    <t>Aseguramiento y prestación integral de servicios de salud en el municipio de Caldas, Antioquia. FONDO LOCAL</t>
  </si>
  <si>
    <t>Implementación de la salud pública en el municipio de Caldas, Antioquia. FONDO LOCAL</t>
  </si>
  <si>
    <t>119</t>
  </si>
  <si>
    <t>CASA DE CULTURA</t>
  </si>
  <si>
    <t>Gestión, protección y salvaguardia del patrimonio cultural colombiano</t>
  </si>
  <si>
    <t>Consolidación de la apropiación social del patrimonio cultural en el municipio de Caldas, Antioquia</t>
  </si>
  <si>
    <t>Dotación y consolidación de espacios de actividades artísticas y culturales en el municipio de Caldas, Antioquia.</t>
  </si>
  <si>
    <t>Actualización del Plan Decenal de Cultura 2025-2034, para el municipio de Caldas, Antioquia.</t>
  </si>
  <si>
    <t>Servicio de apoyo a los procesos de formación, participación, gestión y promoción  artíistica y cultural en el municipio de Caldas, Antioquia</t>
  </si>
  <si>
    <t>120</t>
  </si>
  <si>
    <t>Servicio de apoyo a la actividad física, la recreación y el deporte en el municipio de Caldas, Antioquia.</t>
  </si>
  <si>
    <t>Formación y preparación de deportistas</t>
  </si>
  <si>
    <t>Formación y preparación de deportistas en el municipio de Caldas, Antioquia.</t>
  </si>
  <si>
    <t>Fortalecimiento de los procesos de atención integral a la primera infancia en el municipio de Caldas, Antioquia.</t>
  </si>
  <si>
    <t>Construcción de la carrera 49 desde la Calle 136 sur hasta interconectar con el Parque Santander (Parque Principal) como vía peatonal.</t>
  </si>
  <si>
    <t>EMPRÉSTITO</t>
  </si>
  <si>
    <t>PRESUPUESTO 2025</t>
  </si>
  <si>
    <t>TOTAL</t>
  </si>
  <si>
    <t>PPTO INICIAL 2024</t>
  </si>
  <si>
    <t>PPTO EJECUTADO OCT 2024</t>
  </si>
  <si>
    <t>PPTO DEFINITIVO 2024</t>
  </si>
  <si>
    <t>PPTO 2025</t>
  </si>
  <si>
    <t>VARIACIÓN</t>
  </si>
  <si>
    <t>jueves</t>
  </si>
  <si>
    <t>viernes</t>
  </si>
  <si>
    <t>DÍA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</si>
</sst>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* #,##0_-;\-* #,##0_-;_-* &quot;-&quot;??_-;_-@_-"/>
    <numFmt numFmtId="167" formatCode="_-&quot;$&quot;* #,##0_-;\-&quot;$&quot;* #,##0_-;_-&quot;$&quot;* &quot;-&quot;??_-;_-@_-"/>
  </numFmts>
  <fonts count="13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10"/>
      <name val="Century Gothic"/>
      <family val="2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b/>
      <sz val="11"/>
      <color theme="1"/>
      <name val="Arial"/>
      <family val="2"/>
    </font>
    <font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5" tint="0.59999389629810485"/>
      </left>
      <right style="thin">
        <color theme="5" tint="0.59999389629810485"/>
      </right>
      <top style="thin">
        <color theme="5" tint="0.59999389629810485"/>
      </top>
      <bottom style="thin">
        <color theme="5" tint="0.59999389629810485"/>
      </bottom>
      <diagonal/>
    </border>
    <border>
      <left style="thin">
        <color theme="5" tint="0.59999389629810485"/>
      </left>
      <right/>
      <top style="thin">
        <color theme="5" tint="0.59999389629810485"/>
      </top>
      <bottom style="thin">
        <color theme="5" tint="0.599993896298104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3" fillId="2" borderId="0" xfId="0" applyNumberFormat="1" applyFont="1" applyFill="1" applyAlignment="1">
      <alignment horizontal="center"/>
    </xf>
    <xf numFmtId="43" fontId="3" fillId="3" borderId="0" xfId="0" applyNumberFormat="1" applyFont="1" applyFill="1" applyAlignment="1">
      <alignment horizontal="center"/>
    </xf>
    <xf numFmtId="43" fontId="3" fillId="4" borderId="0" xfId="0" applyNumberFormat="1" applyFont="1" applyFill="1" applyAlignment="1">
      <alignment horizontal="center"/>
    </xf>
    <xf numFmtId="43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textRotation="90"/>
    </xf>
    <xf numFmtId="43" fontId="3" fillId="0" borderId="0" xfId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5" borderId="0" xfId="0" applyFont="1" applyFill="1" applyAlignment="1">
      <alignment horizontal="left" vertical="center" wrapText="1"/>
    </xf>
    <xf numFmtId="164" fontId="2" fillId="5" borderId="0" xfId="3" applyFont="1" applyFill="1" applyAlignment="1">
      <alignment horizontal="left" vertical="center" wrapText="1"/>
    </xf>
    <xf numFmtId="164" fontId="3" fillId="0" borderId="0" xfId="3" applyFont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164" fontId="3" fillId="5" borderId="2" xfId="0" applyNumberFormat="1" applyFont="1" applyFill="1" applyBorder="1" applyAlignment="1">
      <alignment horizontal="left" vertical="center"/>
    </xf>
    <xf numFmtId="44" fontId="3" fillId="0" borderId="2" xfId="2" applyFont="1" applyBorder="1" applyAlignment="1">
      <alignment horizontal="right" vertical="center"/>
    </xf>
    <xf numFmtId="0" fontId="3" fillId="6" borderId="2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 vertical="center"/>
    </xf>
    <xf numFmtId="164" fontId="3" fillId="6" borderId="2" xfId="0" applyNumberFormat="1" applyFont="1" applyFill="1" applyBorder="1" applyAlignment="1">
      <alignment horizontal="left" vertical="center"/>
    </xf>
    <xf numFmtId="44" fontId="0" fillId="0" borderId="2" xfId="2" applyFont="1" applyBorder="1" applyAlignment="1">
      <alignment horizontal="right" vertical="center"/>
    </xf>
    <xf numFmtId="0" fontId="0" fillId="7" borderId="2" xfId="0" applyFill="1" applyBorder="1" applyAlignment="1">
      <alignment horizontal="left"/>
    </xf>
    <xf numFmtId="0" fontId="0" fillId="7" borderId="2" xfId="0" applyFill="1" applyBorder="1" applyAlignment="1">
      <alignment horizontal="left" vertical="center"/>
    </xf>
    <xf numFmtId="164" fontId="0" fillId="7" borderId="2" xfId="0" applyNumberFormat="1" applyFill="1" applyBorder="1" applyAlignment="1">
      <alignment horizontal="left" vertical="center"/>
    </xf>
    <xf numFmtId="0" fontId="0" fillId="8" borderId="2" xfId="0" applyFill="1" applyBorder="1" applyAlignment="1">
      <alignment horizontal="left" vertical="center"/>
    </xf>
    <xf numFmtId="0" fontId="5" fillId="8" borderId="2" xfId="0" applyFont="1" applyFill="1" applyBorder="1" applyAlignment="1">
      <alignment horizontal="left" vertical="center"/>
    </xf>
    <xf numFmtId="0" fontId="0" fillId="8" borderId="2" xfId="0" applyFill="1" applyBorder="1" applyAlignment="1">
      <alignment horizontal="justify" vertical="center" wrapText="1"/>
    </xf>
    <xf numFmtId="164" fontId="0" fillId="8" borderId="2" xfId="3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 wrapText="1" indent="1"/>
    </xf>
    <xf numFmtId="164" fontId="0" fillId="0" borderId="2" xfId="3" applyFont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6" fillId="8" borderId="2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 wrapText="1"/>
    </xf>
    <xf numFmtId="0" fontId="0" fillId="9" borderId="2" xfId="0" applyFill="1" applyBorder="1" applyAlignment="1">
      <alignment horizontal="left" vertical="center" wrapText="1" indent="1"/>
    </xf>
    <xf numFmtId="44" fontId="0" fillId="0" borderId="0" xfId="2" applyFont="1" applyAlignment="1">
      <alignment vertical="center"/>
    </xf>
    <xf numFmtId="44" fontId="0" fillId="0" borderId="0" xfId="0" applyNumberFormat="1"/>
    <xf numFmtId="43" fontId="0" fillId="0" borderId="0" xfId="0" applyNumberFormat="1"/>
    <xf numFmtId="0" fontId="0" fillId="7" borderId="2" xfId="0" applyFill="1" applyBorder="1" applyAlignment="1">
      <alignment horizontal="left" vertical="center" wrapText="1"/>
    </xf>
    <xf numFmtId="44" fontId="0" fillId="2" borderId="2" xfId="2" applyFont="1" applyFill="1" applyBorder="1" applyAlignment="1">
      <alignment horizontal="right" vertical="center"/>
    </xf>
    <xf numFmtId="44" fontId="0" fillId="0" borderId="2" xfId="2" applyFont="1" applyFill="1" applyBorder="1" applyAlignment="1">
      <alignment horizontal="right" vertical="center"/>
    </xf>
    <xf numFmtId="166" fontId="7" fillId="0" borderId="0" xfId="1" applyNumberFormat="1" applyFont="1" applyBorder="1"/>
    <xf numFmtId="44" fontId="10" fillId="0" borderId="2" xfId="2" applyFont="1" applyFill="1" applyBorder="1" applyAlignment="1">
      <alignment horizontal="right" vertical="center"/>
    </xf>
    <xf numFmtId="167" fontId="11" fillId="0" borderId="4" xfId="0" applyNumberFormat="1" applyFont="1" applyBorder="1"/>
    <xf numFmtId="167" fontId="0" fillId="0" borderId="0" xfId="0" applyNumberFormat="1"/>
    <xf numFmtId="0" fontId="0" fillId="10" borderId="0" xfId="0" applyFill="1"/>
    <xf numFmtId="44" fontId="0" fillId="10" borderId="0" xfId="2" applyFont="1" applyFill="1" applyAlignment="1">
      <alignment vertical="center"/>
    </xf>
    <xf numFmtId="165" fontId="0" fillId="10" borderId="0" xfId="0" applyNumberFormat="1" applyFill="1"/>
    <xf numFmtId="164" fontId="0" fillId="0" borderId="0" xfId="0" applyNumberFormat="1"/>
    <xf numFmtId="0" fontId="2" fillId="5" borderId="0" xfId="0" applyFont="1" applyFill="1" applyAlignment="1">
      <alignment vertical="center" wrapText="1"/>
    </xf>
    <xf numFmtId="166" fontId="0" fillId="0" borderId="0" xfId="1" applyNumberFormat="1" applyFont="1"/>
    <xf numFmtId="0" fontId="3" fillId="0" borderId="4" xfId="0" applyFont="1" applyBorder="1" applyAlignment="1">
      <alignment horizontal="center"/>
    </xf>
    <xf numFmtId="166" fontId="3" fillId="0" borderId="4" xfId="1" applyNumberFormat="1" applyFont="1" applyBorder="1" applyAlignment="1">
      <alignment horizontal="center"/>
    </xf>
    <xf numFmtId="0" fontId="0" fillId="0" borderId="4" xfId="0" applyBorder="1"/>
    <xf numFmtId="166" fontId="0" fillId="0" borderId="4" xfId="1" applyNumberFormat="1" applyFont="1" applyBorder="1"/>
    <xf numFmtId="0" fontId="3" fillId="0" borderId="4" xfId="0" applyFont="1" applyBorder="1"/>
    <xf numFmtId="166" fontId="3" fillId="0" borderId="4" xfId="1" applyNumberFormat="1" applyFont="1" applyBorder="1"/>
    <xf numFmtId="0" fontId="0" fillId="0" borderId="4" xfId="0" applyBorder="1" applyAlignment="1">
      <alignment horizontal="left"/>
    </xf>
    <xf numFmtId="166" fontId="1" fillId="0" borderId="4" xfId="1" applyNumberFormat="1" applyFont="1" applyBorder="1" applyAlignment="1">
      <alignment horizontal="left"/>
    </xf>
    <xf numFmtId="9" fontId="0" fillId="0" borderId="0" xfId="4" applyFont="1"/>
    <xf numFmtId="166" fontId="12" fillId="0" borderId="4" xfId="1" applyNumberFormat="1" applyFont="1" applyBorder="1"/>
    <xf numFmtId="166" fontId="0" fillId="0" borderId="4" xfId="0" applyNumberFormat="1" applyBorder="1"/>
    <xf numFmtId="166" fontId="12" fillId="0" borderId="4" xfId="0" applyNumberFormat="1" applyFont="1" applyBorder="1"/>
    <xf numFmtId="0" fontId="0" fillId="0" borderId="4" xfId="0" applyBorder="1" applyAlignment="1">
      <alignment wrapText="1"/>
    </xf>
    <xf numFmtId="44" fontId="0" fillId="4" borderId="2" xfId="2" applyFont="1" applyFill="1" applyBorder="1" applyAlignment="1">
      <alignment horizontal="right" vertical="center"/>
    </xf>
    <xf numFmtId="0" fontId="0" fillId="4" borderId="0" xfId="0" applyFill="1"/>
    <xf numFmtId="164" fontId="0" fillId="4" borderId="2" xfId="3" applyFont="1" applyFill="1" applyBorder="1" applyAlignment="1">
      <alignment horizontal="left" vertical="center"/>
    </xf>
    <xf numFmtId="167" fontId="11" fillId="0" borderId="4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164" fontId="3" fillId="4" borderId="2" xfId="0" applyNumberFormat="1" applyFont="1" applyFill="1" applyBorder="1" applyAlignment="1">
      <alignment horizontal="left" vertical="center"/>
    </xf>
    <xf numFmtId="44" fontId="3" fillId="4" borderId="2" xfId="2" applyFont="1" applyFill="1" applyBorder="1" applyAlignment="1">
      <alignment horizontal="right" vertical="center"/>
    </xf>
    <xf numFmtId="0" fontId="0" fillId="4" borderId="0" xfId="0" applyFill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164" fontId="0" fillId="4" borderId="2" xfId="0" applyNumberForma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0" fillId="4" borderId="2" xfId="0" applyFill="1" applyBorder="1" applyAlignment="1">
      <alignment horizontal="justify" vertical="center" wrapText="1"/>
    </xf>
    <xf numFmtId="0" fontId="0" fillId="4" borderId="2" xfId="0" applyFill="1" applyBorder="1" applyAlignment="1">
      <alignment horizontal="left" vertical="center" wrapText="1" indent="1"/>
    </xf>
    <xf numFmtId="164" fontId="0" fillId="4" borderId="0" xfId="0" applyNumberFormat="1" applyFill="1" applyAlignment="1">
      <alignment horizontal="left" vertical="center"/>
    </xf>
    <xf numFmtId="44" fontId="0" fillId="4" borderId="0" xfId="2" applyFont="1" applyFill="1" applyAlignment="1">
      <alignment vertical="center"/>
    </xf>
    <xf numFmtId="44" fontId="10" fillId="4" borderId="2" xfId="2" applyFont="1" applyFill="1" applyBorder="1" applyAlignment="1">
      <alignment horizontal="right" vertical="center"/>
    </xf>
  </cellXfs>
  <cellStyles count="5">
    <cellStyle name="Millares" xfId="1" builtinId="3"/>
    <cellStyle name="Moneda" xfId="2" builtinId="4"/>
    <cellStyle name="Moneda [0]" xfId="3" builtinId="7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B1:CF395"/>
  <sheetViews>
    <sheetView tabSelected="1" view="pageBreakPreview" zoomScale="60" zoomScaleNormal="100" workbookViewId="0">
      <selection activeCell="CI391" sqref="CI391"/>
    </sheetView>
  </sheetViews>
  <sheetFormatPr baseColWidth="10" defaultRowHeight="12.75" outlineLevelCol="1" x14ac:dyDescent="0.2"/>
  <cols>
    <col min="2" max="2" width="9.42578125" customWidth="1"/>
    <col min="3" max="7" width="6.42578125" customWidth="1"/>
    <col min="8" max="8" width="25.7109375" customWidth="1"/>
    <col min="9" max="9" width="23.42578125" hidden="1" customWidth="1"/>
    <col min="10" max="10" width="19.85546875" hidden="1" customWidth="1"/>
    <col min="11" max="11" width="18.42578125" customWidth="1" outlineLevel="1"/>
    <col min="12" max="12" width="13.85546875" hidden="1" customWidth="1" outlineLevel="1"/>
    <col min="13" max="13" width="14.85546875" hidden="1" customWidth="1" outlineLevel="1"/>
    <col min="14" max="14" width="18.140625" hidden="1" customWidth="1" outlineLevel="1"/>
    <col min="15" max="15" width="13.85546875" hidden="1" customWidth="1" outlineLevel="1"/>
    <col min="16" max="16" width="17.42578125" hidden="1" customWidth="1" outlineLevel="1"/>
    <col min="17" max="17" width="15.85546875" hidden="1" customWidth="1" outlineLevel="1"/>
    <col min="18" max="18" width="14.85546875" hidden="1" customWidth="1" outlineLevel="1"/>
    <col min="19" max="19" width="17.42578125" hidden="1" customWidth="1" outlineLevel="1"/>
    <col min="20" max="20" width="12.42578125" hidden="1" customWidth="1" outlineLevel="1"/>
    <col min="21" max="21" width="15.85546875" hidden="1" customWidth="1" outlineLevel="1"/>
    <col min="22" max="22" width="11.42578125" hidden="1" customWidth="1" outlineLevel="1"/>
    <col min="23" max="23" width="14.85546875" hidden="1" customWidth="1" outlineLevel="1"/>
    <col min="24" max="26" width="11.42578125" hidden="1" customWidth="1" outlineLevel="1"/>
    <col min="27" max="27" width="15.85546875" hidden="1" customWidth="1" outlineLevel="1"/>
    <col min="28" max="32" width="11.42578125" hidden="1" customWidth="1" outlineLevel="1"/>
    <col min="33" max="33" width="18.28515625" hidden="1" customWidth="1" outlineLevel="1"/>
    <col min="34" max="34" width="18" hidden="1" customWidth="1" outlineLevel="1"/>
    <col min="35" max="35" width="11.42578125" hidden="1" customWidth="1" outlineLevel="1"/>
    <col min="36" max="36" width="17.42578125" hidden="1" customWidth="1" outlineLevel="1"/>
    <col min="37" max="38" width="11.42578125" hidden="1" customWidth="1" outlineLevel="1"/>
    <col min="39" max="39" width="18.42578125" hidden="1" customWidth="1" outlineLevel="1"/>
    <col min="40" max="41" width="11.42578125" hidden="1" customWidth="1" outlineLevel="1"/>
    <col min="42" max="42" width="14.85546875" hidden="1" customWidth="1" outlineLevel="1"/>
    <col min="43" max="43" width="21.140625" hidden="1" customWidth="1" outlineLevel="1"/>
    <col min="44" max="44" width="18" hidden="1" customWidth="1" outlineLevel="1"/>
    <col min="45" max="45" width="17.85546875" hidden="1" customWidth="1" outlineLevel="1"/>
    <col min="46" max="47" width="17.28515625" hidden="1" customWidth="1" outlineLevel="1"/>
    <col min="48" max="48" width="18.85546875" hidden="1" customWidth="1" outlineLevel="1"/>
    <col min="49" max="49" width="17.28515625" hidden="1" customWidth="1" outlineLevel="1"/>
    <col min="50" max="50" width="27.140625" hidden="1" customWidth="1" outlineLevel="1"/>
    <col min="51" max="51" width="18.85546875" hidden="1" customWidth="1" outlineLevel="1"/>
    <col min="52" max="52" width="20.85546875" hidden="1" customWidth="1" outlineLevel="1"/>
    <col min="53" max="53" width="13.7109375" hidden="1" customWidth="1" outlineLevel="1"/>
    <col min="54" max="54" width="15.85546875" hidden="1" customWidth="1" outlineLevel="1"/>
    <col min="55" max="55" width="15.85546875" customWidth="1" outlineLevel="1"/>
    <col min="56" max="57" width="11.42578125" hidden="1" customWidth="1" outlineLevel="1"/>
    <col min="58" max="58" width="18.28515625" hidden="1" customWidth="1" outlineLevel="1"/>
    <col min="59" max="59" width="15.85546875" hidden="1" customWidth="1" outlineLevel="1"/>
    <col min="60" max="60" width="12.42578125" hidden="1" customWidth="1" outlineLevel="1"/>
    <col min="61" max="61" width="28.28515625" hidden="1" customWidth="1" outlineLevel="1"/>
    <col min="62" max="62" width="38.7109375" hidden="1" customWidth="1" outlineLevel="1"/>
    <col min="63" max="63" width="17.28515625" hidden="1" customWidth="1" outlineLevel="1"/>
    <col min="64" max="65" width="11.42578125" hidden="1" customWidth="1" outlineLevel="1"/>
    <col min="66" max="66" width="11.28515625" hidden="1" customWidth="1" outlineLevel="1"/>
    <col min="67" max="67" width="16.140625" hidden="1" customWidth="1" outlineLevel="1"/>
    <col min="68" max="68" width="12" hidden="1" customWidth="1" outlineLevel="1"/>
    <col min="69" max="69" width="13.85546875" hidden="1" customWidth="1" outlineLevel="1"/>
    <col min="70" max="70" width="11.42578125" hidden="1" customWidth="1" outlineLevel="1"/>
    <col min="71" max="71" width="15.85546875" hidden="1" customWidth="1" outlineLevel="1"/>
    <col min="72" max="72" width="17.42578125" hidden="1" customWidth="1" outlineLevel="1"/>
    <col min="73" max="73" width="28.42578125" hidden="1" customWidth="1" outlineLevel="1"/>
    <col min="74" max="74" width="17.42578125" hidden="1" customWidth="1" outlineLevel="1"/>
    <col min="75" max="75" width="14.85546875" hidden="1" customWidth="1" outlineLevel="1"/>
    <col min="76" max="76" width="15.85546875" hidden="1" customWidth="1" outlineLevel="1"/>
    <col min="77" max="77" width="15.85546875" customWidth="1" outlineLevel="1"/>
    <col min="78" max="78" width="15.140625" hidden="1" customWidth="1" outlineLevel="1"/>
    <col min="79" max="79" width="15.85546875" hidden="1" customWidth="1" outlineLevel="1"/>
    <col min="80" max="80" width="11.42578125" hidden="1" customWidth="1" outlineLevel="1"/>
    <col min="81" max="81" width="18.42578125" customWidth="1" outlineLevel="1"/>
    <col min="82" max="82" width="26.140625" bestFit="1" customWidth="1"/>
    <col min="83" max="83" width="31.28515625" bestFit="1" customWidth="1"/>
    <col min="84" max="84" width="14.7109375" bestFit="1" customWidth="1"/>
  </cols>
  <sheetData>
    <row r="1" spans="2:84" ht="15" x14ac:dyDescent="0.2">
      <c r="K1" s="2" t="s">
        <v>0</v>
      </c>
      <c r="L1" s="2" t="s">
        <v>1</v>
      </c>
      <c r="M1" s="2" t="s">
        <v>2</v>
      </c>
      <c r="N1" s="2" t="s">
        <v>3</v>
      </c>
      <c r="O1" s="2" t="s">
        <v>4</v>
      </c>
      <c r="P1" s="2" t="s">
        <v>5</v>
      </c>
      <c r="Q1" s="2" t="s">
        <v>6</v>
      </c>
      <c r="R1" s="2" t="s">
        <v>7</v>
      </c>
      <c r="S1" s="2" t="s">
        <v>8</v>
      </c>
      <c r="T1" s="2" t="s">
        <v>9</v>
      </c>
      <c r="U1" s="2" t="s">
        <v>10</v>
      </c>
      <c r="V1" s="2" t="s">
        <v>11</v>
      </c>
      <c r="W1" s="2" t="s">
        <v>12</v>
      </c>
      <c r="X1" s="2" t="s">
        <v>13</v>
      </c>
      <c r="Y1" s="2" t="s">
        <v>14</v>
      </c>
      <c r="Z1" s="2" t="s">
        <v>15</v>
      </c>
      <c r="AA1" s="2" t="s">
        <v>16</v>
      </c>
      <c r="AB1" s="2" t="s">
        <v>17</v>
      </c>
      <c r="AC1" s="2" t="s">
        <v>18</v>
      </c>
      <c r="AD1" s="2" t="s">
        <v>19</v>
      </c>
      <c r="AE1" s="2" t="s">
        <v>20</v>
      </c>
      <c r="AF1" s="2" t="s">
        <v>21</v>
      </c>
      <c r="AG1" s="2" t="s">
        <v>22</v>
      </c>
      <c r="AH1" s="2" t="s">
        <v>23</v>
      </c>
      <c r="AI1" s="2" t="s">
        <v>24</v>
      </c>
      <c r="AJ1" s="2" t="s">
        <v>25</v>
      </c>
      <c r="AK1" s="2" t="s">
        <v>26</v>
      </c>
      <c r="AL1" s="2" t="s">
        <v>27</v>
      </c>
      <c r="AM1" s="2" t="s">
        <v>28</v>
      </c>
      <c r="AN1" s="2" t="s">
        <v>29</v>
      </c>
      <c r="AO1" s="2" t="s">
        <v>30</v>
      </c>
      <c r="AP1" s="2" t="s">
        <v>31</v>
      </c>
      <c r="AQ1" s="2" t="s">
        <v>32</v>
      </c>
      <c r="AR1" s="2" t="s">
        <v>33</v>
      </c>
      <c r="AS1" s="2" t="s">
        <v>34</v>
      </c>
      <c r="AT1" s="2" t="s">
        <v>35</v>
      </c>
      <c r="AU1" s="2" t="s">
        <v>36</v>
      </c>
      <c r="AV1" s="2" t="s">
        <v>37</v>
      </c>
      <c r="AW1" s="2" t="s">
        <v>38</v>
      </c>
      <c r="AX1" s="2" t="s">
        <v>39</v>
      </c>
      <c r="AY1" s="2" t="s">
        <v>40</v>
      </c>
      <c r="AZ1" s="2" t="s">
        <v>41</v>
      </c>
      <c r="BA1" s="2" t="s">
        <v>42</v>
      </c>
      <c r="BB1" s="2" t="s">
        <v>43</v>
      </c>
      <c r="BC1" s="2" t="s">
        <v>44</v>
      </c>
      <c r="BD1" s="2" t="s">
        <v>45</v>
      </c>
      <c r="BE1" s="2" t="s">
        <v>46</v>
      </c>
      <c r="BF1" s="2" t="s">
        <v>47</v>
      </c>
      <c r="BG1" s="2" t="s">
        <v>48</v>
      </c>
      <c r="BH1" s="2" t="s">
        <v>49</v>
      </c>
      <c r="BI1" s="2" t="s">
        <v>50</v>
      </c>
      <c r="BJ1" s="2" t="s">
        <v>51</v>
      </c>
      <c r="BK1" s="2" t="s">
        <v>52</v>
      </c>
      <c r="BL1" s="2" t="s">
        <v>53</v>
      </c>
      <c r="BM1" s="2" t="s">
        <v>54</v>
      </c>
      <c r="BN1" s="2" t="s">
        <v>55</v>
      </c>
      <c r="BO1" s="2" t="s">
        <v>56</v>
      </c>
      <c r="BP1" s="2" t="s">
        <v>57</v>
      </c>
      <c r="BQ1" s="2" t="s">
        <v>58</v>
      </c>
      <c r="BR1" s="2" t="s">
        <v>59</v>
      </c>
      <c r="BS1" s="2" t="s">
        <v>60</v>
      </c>
      <c r="BT1" s="2" t="s">
        <v>61</v>
      </c>
      <c r="BU1" s="2" t="s">
        <v>62</v>
      </c>
      <c r="BV1" s="2" t="s">
        <v>63</v>
      </c>
      <c r="BW1" s="2" t="s">
        <v>64</v>
      </c>
      <c r="BX1" s="2" t="s">
        <v>65</v>
      </c>
      <c r="BY1" s="2" t="s">
        <v>66</v>
      </c>
      <c r="BZ1" s="2" t="s">
        <v>67</v>
      </c>
      <c r="CA1" s="2" t="s">
        <v>68</v>
      </c>
      <c r="CB1" s="2" t="s">
        <v>69</v>
      </c>
    </row>
    <row r="2" spans="2:84" x14ac:dyDescent="0.2">
      <c r="B2" s="3"/>
      <c r="K2" s="4" t="s">
        <v>70</v>
      </c>
      <c r="L2" s="5" t="s">
        <v>71</v>
      </c>
      <c r="M2" s="5" t="s">
        <v>72</v>
      </c>
      <c r="N2" s="5" t="s">
        <v>73</v>
      </c>
      <c r="O2" s="5" t="s">
        <v>71</v>
      </c>
      <c r="P2" s="5" t="s">
        <v>72</v>
      </c>
      <c r="Q2" s="5" t="s">
        <v>74</v>
      </c>
      <c r="R2" s="6" t="s">
        <v>75</v>
      </c>
      <c r="S2" s="4" t="s">
        <v>76</v>
      </c>
      <c r="T2" s="6" t="s">
        <v>75</v>
      </c>
      <c r="U2" s="5" t="s">
        <v>77</v>
      </c>
      <c r="V2" s="6" t="s">
        <v>78</v>
      </c>
      <c r="W2" s="6" t="s">
        <v>75</v>
      </c>
      <c r="X2" s="6" t="s">
        <v>75</v>
      </c>
      <c r="Y2" s="6" t="s">
        <v>79</v>
      </c>
      <c r="Z2" s="5" t="s">
        <v>74</v>
      </c>
      <c r="AA2" s="5" t="s">
        <v>72</v>
      </c>
      <c r="AB2" s="6" t="s">
        <v>75</v>
      </c>
      <c r="AC2" s="6" t="s">
        <v>75</v>
      </c>
      <c r="AD2" s="6" t="s">
        <v>79</v>
      </c>
      <c r="AE2" s="5" t="s">
        <v>80</v>
      </c>
      <c r="AF2" s="6" t="s">
        <v>75</v>
      </c>
      <c r="AG2" s="5" t="s">
        <v>81</v>
      </c>
      <c r="AH2" s="5" t="s">
        <v>82</v>
      </c>
      <c r="AI2" s="6" t="s">
        <v>75</v>
      </c>
      <c r="AJ2" s="4" t="s">
        <v>83</v>
      </c>
      <c r="AK2" s="6" t="s">
        <v>84</v>
      </c>
      <c r="AL2" s="5" t="s">
        <v>85</v>
      </c>
      <c r="AM2" s="4" t="s">
        <v>76</v>
      </c>
      <c r="AN2" s="6" t="s">
        <v>86</v>
      </c>
      <c r="AO2" s="5" t="s">
        <v>74</v>
      </c>
      <c r="AP2" s="6" t="s">
        <v>87</v>
      </c>
      <c r="AQ2" s="4" t="s">
        <v>88</v>
      </c>
      <c r="AR2" s="4" t="s">
        <v>89</v>
      </c>
      <c r="AS2" s="4"/>
      <c r="AT2" s="5" t="s">
        <v>82</v>
      </c>
      <c r="AU2" s="6" t="s">
        <v>90</v>
      </c>
      <c r="AV2" s="4" t="s">
        <v>76</v>
      </c>
      <c r="AW2" s="4" t="s">
        <v>76</v>
      </c>
      <c r="AX2" s="6" t="s">
        <v>79</v>
      </c>
      <c r="AY2" s="6" t="s">
        <v>75</v>
      </c>
      <c r="AZ2" s="5" t="s">
        <v>91</v>
      </c>
      <c r="BA2" s="6" t="s">
        <v>79</v>
      </c>
      <c r="BB2" s="5" t="s">
        <v>80</v>
      </c>
      <c r="BC2" s="5" t="s">
        <v>92</v>
      </c>
      <c r="BD2" s="4" t="s">
        <v>76</v>
      </c>
      <c r="BE2" s="7"/>
      <c r="BF2" s="5" t="s">
        <v>81</v>
      </c>
      <c r="BG2" s="4" t="s">
        <v>76</v>
      </c>
      <c r="BH2" s="4" t="s">
        <v>88</v>
      </c>
      <c r="BI2" s="5" t="s">
        <v>74</v>
      </c>
      <c r="BJ2" s="5" t="s">
        <v>80</v>
      </c>
      <c r="BK2" s="5" t="s">
        <v>72</v>
      </c>
      <c r="BL2" s="6" t="s">
        <v>75</v>
      </c>
      <c r="BM2" s="6" t="s">
        <v>75</v>
      </c>
      <c r="BN2" s="6" t="s">
        <v>93</v>
      </c>
      <c r="BO2" s="6" t="s">
        <v>94</v>
      </c>
      <c r="BP2" s="6" t="s">
        <v>75</v>
      </c>
      <c r="BQ2" s="6" t="s">
        <v>75</v>
      </c>
      <c r="BR2" s="6" t="s">
        <v>95</v>
      </c>
      <c r="BS2" s="5" t="s">
        <v>96</v>
      </c>
      <c r="BT2" s="4" t="s">
        <v>88</v>
      </c>
      <c r="BU2" s="5" t="s">
        <v>97</v>
      </c>
      <c r="BV2" s="5" t="s">
        <v>98</v>
      </c>
      <c r="BW2" s="6" t="s">
        <v>75</v>
      </c>
      <c r="BX2" s="5" t="s">
        <v>99</v>
      </c>
      <c r="BY2" s="5" t="s">
        <v>92</v>
      </c>
      <c r="BZ2" s="7" t="s">
        <v>100</v>
      </c>
      <c r="CA2" s="6" t="s">
        <v>75</v>
      </c>
      <c r="CB2" s="6" t="s">
        <v>75</v>
      </c>
    </row>
    <row r="3" spans="2:84" ht="15" x14ac:dyDescent="0.2"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9" t="s">
        <v>101</v>
      </c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9" t="s">
        <v>102</v>
      </c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9" t="s">
        <v>103</v>
      </c>
      <c r="BZ3" s="8"/>
      <c r="CA3" s="8"/>
      <c r="CB3" s="8"/>
    </row>
    <row r="4" spans="2:84" ht="30.75" x14ac:dyDescent="0.2">
      <c r="C4" s="10" t="s">
        <v>104</v>
      </c>
      <c r="D4" s="10" t="s">
        <v>105</v>
      </c>
      <c r="E4" s="10" t="s">
        <v>106</v>
      </c>
      <c r="F4" s="10" t="s">
        <v>107</v>
      </c>
      <c r="G4" s="10" t="s">
        <v>108</v>
      </c>
      <c r="H4" s="1" t="s">
        <v>109</v>
      </c>
      <c r="I4" s="1" t="s">
        <v>110</v>
      </c>
      <c r="K4" s="11">
        <v>43846339622.609863</v>
      </c>
      <c r="L4" s="11">
        <v>4727230.2399999993</v>
      </c>
      <c r="M4" s="11">
        <v>23955714.333333999</v>
      </c>
      <c r="N4" s="11">
        <v>47692693.625988737</v>
      </c>
      <c r="O4" s="11">
        <v>4273187.41</v>
      </c>
      <c r="P4" s="11">
        <v>1380527172.8224947</v>
      </c>
      <c r="Q4" s="11">
        <v>449114807.28556502</v>
      </c>
      <c r="R4" s="11">
        <v>11122426.680931289</v>
      </c>
      <c r="S4" s="11">
        <v>1663384112.2813544</v>
      </c>
      <c r="T4" s="11">
        <v>275067</v>
      </c>
      <c r="U4" s="11">
        <v>159605011.53999999</v>
      </c>
      <c r="V4" s="11">
        <v>72807</v>
      </c>
      <c r="W4" s="11">
        <v>49085870</v>
      </c>
      <c r="X4" s="11">
        <v>0.06</v>
      </c>
      <c r="Y4" s="11">
        <v>15000</v>
      </c>
      <c r="Z4" s="11">
        <v>696214443.50518107</v>
      </c>
      <c r="AA4" s="11">
        <v>386105793.18674076</v>
      </c>
      <c r="AB4" s="11">
        <v>131084480</v>
      </c>
      <c r="AC4" s="11">
        <v>47347.857486095752</v>
      </c>
      <c r="AD4" s="11">
        <v>18520.930569761811</v>
      </c>
      <c r="AE4" s="11">
        <v>605506948.74496102</v>
      </c>
      <c r="AF4" s="11">
        <v>7036124</v>
      </c>
      <c r="AG4" s="11">
        <v>371037498.25434005</v>
      </c>
      <c r="AH4" s="11">
        <v>1775055629.8714707</v>
      </c>
      <c r="AI4" s="11">
        <v>455917</v>
      </c>
      <c r="AJ4" s="11">
        <v>3270284446.375</v>
      </c>
      <c r="AK4" s="11">
        <v>1412200</v>
      </c>
      <c r="AL4" s="11">
        <v>17972607.46544442</v>
      </c>
      <c r="AM4" s="11">
        <v>17098462445.127815</v>
      </c>
      <c r="AN4" s="11">
        <v>908968404.89875209</v>
      </c>
      <c r="AO4" s="11">
        <v>562291143.71179569</v>
      </c>
      <c r="AP4" s="11">
        <v>13305089.089642502</v>
      </c>
      <c r="AQ4" s="11">
        <v>1489738716.72</v>
      </c>
      <c r="AR4" s="11">
        <v>1088582037.5267906</v>
      </c>
      <c r="AS4" s="11">
        <v>4060979992.8434501</v>
      </c>
      <c r="AT4" s="11">
        <v>217320408.85999998</v>
      </c>
      <c r="AU4" s="11">
        <v>3209098249</v>
      </c>
      <c r="AV4" s="11">
        <v>11418995657.680315</v>
      </c>
      <c r="AW4" s="11">
        <v>636754539.9835161</v>
      </c>
      <c r="AX4" s="11">
        <v>674143.227387461</v>
      </c>
      <c r="AY4" s="11">
        <v>267461.55</v>
      </c>
      <c r="AZ4" s="11">
        <v>1455456618.1735415</v>
      </c>
      <c r="BA4" s="11">
        <v>930682</v>
      </c>
      <c r="BB4" s="11">
        <v>307897327.77895874</v>
      </c>
      <c r="BC4" s="11">
        <v>389621893.05256909</v>
      </c>
      <c r="BD4" s="11">
        <v>1</v>
      </c>
      <c r="BE4" s="11">
        <v>0</v>
      </c>
      <c r="BF4" s="11">
        <v>12223491.315292323</v>
      </c>
      <c r="BG4" s="11">
        <v>148162236.86410332</v>
      </c>
      <c r="BH4" s="11">
        <v>124829.82613401949</v>
      </c>
      <c r="BI4" s="11">
        <v>1150000000.738184</v>
      </c>
      <c r="BJ4" s="11">
        <v>300023453.40984637</v>
      </c>
      <c r="BK4" s="11">
        <v>315265915.83612347</v>
      </c>
      <c r="BL4" s="11">
        <v>1392600.079060554</v>
      </c>
      <c r="BM4" s="11">
        <v>16563343</v>
      </c>
      <c r="BN4" s="11">
        <v>9221.9513349899953</v>
      </c>
      <c r="BO4" s="11">
        <v>23830158</v>
      </c>
      <c r="BP4" s="11">
        <v>134.3860056871078</v>
      </c>
      <c r="BQ4" s="11">
        <v>3841414</v>
      </c>
      <c r="BR4" s="11">
        <v>20524.725796030518</v>
      </c>
      <c r="BS4" s="11">
        <v>125143779.56339574</v>
      </c>
      <c r="BT4" s="11">
        <v>2160434515.9257345</v>
      </c>
      <c r="BU4" s="11">
        <v>1309433443.5203772</v>
      </c>
      <c r="BV4" s="11">
        <v>2433172731.1208963</v>
      </c>
      <c r="BW4" s="11">
        <v>13239375</v>
      </c>
      <c r="BX4" s="11">
        <v>240510315.89467335</v>
      </c>
      <c r="BY4" s="11">
        <v>498768584.45030147</v>
      </c>
      <c r="BZ4" s="11">
        <v>1450880.4029792799</v>
      </c>
      <c r="CA4" s="11">
        <v>125417048.12921794</v>
      </c>
      <c r="CB4" s="11">
        <v>9599</v>
      </c>
      <c r="CC4" s="11">
        <v>15000000000</v>
      </c>
      <c r="CE4" s="42">
        <f>+BY4+BX4+BV4+BU4+BT4+BS4+BK4+BJ4+BI4+BH4+BG4+BF4+BD4+BC4+BB4+AZ4+AW4+AV4+AT4+AS4+AR4+AQ4+AO4+AM4+AL4+AJ4+AH4+AG4+AE4+AA4+Z4+U4+S4+Q4+P4+O4+N4+M4+L4+AU4+BZ4</f>
        <v>61485370507.268677</v>
      </c>
    </row>
    <row r="5" spans="2:84" ht="145.5" customHeight="1" x14ac:dyDescent="0.2">
      <c r="B5" s="12"/>
      <c r="D5" s="54"/>
      <c r="E5" s="54"/>
      <c r="F5" s="54"/>
      <c r="G5" s="54"/>
      <c r="H5" s="54" t="s">
        <v>407</v>
      </c>
      <c r="I5" s="14">
        <f>SUMIFS(CD7:CD392,C7:C392,0)</f>
        <v>88448735694.475311</v>
      </c>
      <c r="J5" s="15">
        <f>SUM(J7:J392)</f>
        <v>137</v>
      </c>
      <c r="K5" s="16" t="s">
        <v>112</v>
      </c>
      <c r="L5" s="16" t="s">
        <v>113</v>
      </c>
      <c r="M5" s="16" t="s">
        <v>114</v>
      </c>
      <c r="N5" s="16" t="s">
        <v>115</v>
      </c>
      <c r="O5" s="16" t="s">
        <v>116</v>
      </c>
      <c r="P5" s="16" t="s">
        <v>117</v>
      </c>
      <c r="Q5" s="16" t="s">
        <v>118</v>
      </c>
      <c r="R5" s="16" t="s">
        <v>119</v>
      </c>
      <c r="S5" s="16" t="s">
        <v>120</v>
      </c>
      <c r="T5" s="16" t="s">
        <v>121</v>
      </c>
      <c r="U5" s="16" t="s">
        <v>122</v>
      </c>
      <c r="V5" s="16" t="s">
        <v>123</v>
      </c>
      <c r="W5" s="16" t="s">
        <v>124</v>
      </c>
      <c r="X5" s="16" t="s">
        <v>125</v>
      </c>
      <c r="Y5" s="16" t="s">
        <v>126</v>
      </c>
      <c r="Z5" s="16" t="s">
        <v>127</v>
      </c>
      <c r="AA5" s="16" t="s">
        <v>128</v>
      </c>
      <c r="AB5" s="16" t="s">
        <v>129</v>
      </c>
      <c r="AC5" s="16" t="s">
        <v>130</v>
      </c>
      <c r="AD5" s="16" t="s">
        <v>131</v>
      </c>
      <c r="AE5" s="16" t="s">
        <v>132</v>
      </c>
      <c r="AF5" s="16" t="s">
        <v>133</v>
      </c>
      <c r="AG5" s="16" t="s">
        <v>134</v>
      </c>
      <c r="AH5" s="16" t="s">
        <v>135</v>
      </c>
      <c r="AI5" s="16" t="s">
        <v>136</v>
      </c>
      <c r="AJ5" s="16" t="s">
        <v>137</v>
      </c>
      <c r="AK5" s="16" t="s">
        <v>138</v>
      </c>
      <c r="AL5" s="16" t="s">
        <v>139</v>
      </c>
      <c r="AM5" s="16" t="s">
        <v>140</v>
      </c>
      <c r="AN5" s="16" t="s">
        <v>141</v>
      </c>
      <c r="AO5" s="16" t="s">
        <v>142</v>
      </c>
      <c r="AP5" s="16" t="s">
        <v>143</v>
      </c>
      <c r="AQ5" s="16" t="s">
        <v>144</v>
      </c>
      <c r="AR5" s="16" t="s">
        <v>145</v>
      </c>
      <c r="AS5" s="16" t="s">
        <v>146</v>
      </c>
      <c r="AT5" s="16" t="s">
        <v>147</v>
      </c>
      <c r="AU5" s="16" t="s">
        <v>148</v>
      </c>
      <c r="AV5" s="16" t="s">
        <v>149</v>
      </c>
      <c r="AW5" s="16" t="s">
        <v>150</v>
      </c>
      <c r="AX5" s="16" t="s">
        <v>151</v>
      </c>
      <c r="AY5" s="16" t="s">
        <v>152</v>
      </c>
      <c r="AZ5" s="16" t="s">
        <v>153</v>
      </c>
      <c r="BA5" s="16" t="s">
        <v>154</v>
      </c>
      <c r="BB5" s="16" t="s">
        <v>155</v>
      </c>
      <c r="BC5" s="16" t="s">
        <v>156</v>
      </c>
      <c r="BD5" s="16" t="s">
        <v>157</v>
      </c>
      <c r="BE5" s="16" t="s">
        <v>158</v>
      </c>
      <c r="BF5" s="16" t="s">
        <v>159</v>
      </c>
      <c r="BG5" s="16" t="s">
        <v>160</v>
      </c>
      <c r="BH5" s="16" t="s">
        <v>161</v>
      </c>
      <c r="BI5" s="16" t="s">
        <v>162</v>
      </c>
      <c r="BJ5" s="16" t="s">
        <v>163</v>
      </c>
      <c r="BK5" s="16" t="s">
        <v>164</v>
      </c>
      <c r="BL5" s="16" t="s">
        <v>165</v>
      </c>
      <c r="BM5" s="16" t="s">
        <v>166</v>
      </c>
      <c r="BN5" s="16" t="s">
        <v>167</v>
      </c>
      <c r="BO5" s="16" t="s">
        <v>168</v>
      </c>
      <c r="BP5" s="16" t="s">
        <v>169</v>
      </c>
      <c r="BQ5" s="16" t="s">
        <v>170</v>
      </c>
      <c r="BR5" s="16" t="s">
        <v>171</v>
      </c>
      <c r="BS5" s="16" t="s">
        <v>172</v>
      </c>
      <c r="BT5" s="16" t="s">
        <v>173</v>
      </c>
      <c r="BU5" s="16" t="s">
        <v>174</v>
      </c>
      <c r="BV5" s="16" t="s">
        <v>175</v>
      </c>
      <c r="BW5" s="16" t="s">
        <v>176</v>
      </c>
      <c r="BX5" s="16" t="s">
        <v>177</v>
      </c>
      <c r="BY5" s="16" t="s">
        <v>178</v>
      </c>
      <c r="BZ5" s="16" t="s">
        <v>179</v>
      </c>
      <c r="CA5" s="16" t="s">
        <v>180</v>
      </c>
      <c r="CB5" s="16" t="s">
        <v>181</v>
      </c>
      <c r="CC5" s="14" t="s">
        <v>406</v>
      </c>
      <c r="CD5" s="14">
        <f>SUMIFS(CD7:CD392,C7:C392,0)</f>
        <v>88448735694.475311</v>
      </c>
      <c r="CE5" s="72">
        <f>87932213546.3808+516522148</f>
        <v>88448735694.380798</v>
      </c>
      <c r="CF5" s="53">
        <f>+CE5-CD5</f>
        <v>-9.4512939453125E-2</v>
      </c>
    </row>
    <row r="6" spans="2:84" hidden="1" x14ac:dyDescent="0.2">
      <c r="B6" s="1" t="s">
        <v>182</v>
      </c>
      <c r="C6" s="17" t="s">
        <v>183</v>
      </c>
      <c r="D6" s="17" t="s">
        <v>184</v>
      </c>
      <c r="E6" s="17" t="s">
        <v>185</v>
      </c>
      <c r="F6" s="17" t="s">
        <v>186</v>
      </c>
      <c r="G6" s="17" t="s">
        <v>187</v>
      </c>
      <c r="H6" s="1" t="s">
        <v>109</v>
      </c>
      <c r="I6" s="1" t="s">
        <v>110</v>
      </c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"/>
      <c r="CD6" s="35">
        <f>+SUM(K6:CC6)</f>
        <v>0</v>
      </c>
    </row>
    <row r="7" spans="2:84" hidden="1" x14ac:dyDescent="0.2">
      <c r="B7" s="17">
        <v>0</v>
      </c>
      <c r="C7" s="19">
        <v>0</v>
      </c>
      <c r="D7" s="19"/>
      <c r="E7" s="19"/>
      <c r="F7" s="19"/>
      <c r="G7" s="20" t="s">
        <v>188</v>
      </c>
      <c r="H7" s="20" t="s">
        <v>189</v>
      </c>
      <c r="I7" s="21">
        <f>+I8</f>
        <v>4</v>
      </c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1"/>
      <c r="CD7" s="21">
        <f>+CD8</f>
        <v>300000000</v>
      </c>
    </row>
    <row r="8" spans="2:84" hidden="1" x14ac:dyDescent="0.2">
      <c r="B8" s="1">
        <v>1</v>
      </c>
      <c r="C8" s="23">
        <v>4</v>
      </c>
      <c r="D8" s="24"/>
      <c r="E8" s="24"/>
      <c r="F8" s="24"/>
      <c r="G8" s="24"/>
      <c r="H8" s="24" t="s">
        <v>190</v>
      </c>
      <c r="I8" s="25">
        <f>+I9</f>
        <v>4</v>
      </c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5"/>
      <c r="CD8" s="25">
        <f>+CD9</f>
        <v>300000000</v>
      </c>
    </row>
    <row r="9" spans="2:84" hidden="1" x14ac:dyDescent="0.2">
      <c r="B9" s="1">
        <v>2</v>
      </c>
      <c r="C9" s="27">
        <v>4</v>
      </c>
      <c r="D9" s="28">
        <v>6</v>
      </c>
      <c r="E9" s="28"/>
      <c r="F9" s="28"/>
      <c r="G9" s="28"/>
      <c r="H9" s="28" t="s">
        <v>191</v>
      </c>
      <c r="I9" s="29">
        <f>+I10</f>
        <v>4</v>
      </c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9"/>
      <c r="CD9" s="29">
        <f>+CD10</f>
        <v>300000000</v>
      </c>
    </row>
    <row r="10" spans="2:84" ht="38.25" hidden="1" x14ac:dyDescent="0.2">
      <c r="B10" s="1">
        <v>3</v>
      </c>
      <c r="C10" s="30">
        <v>4</v>
      </c>
      <c r="D10" s="30">
        <v>6</v>
      </c>
      <c r="E10" s="31">
        <v>3</v>
      </c>
      <c r="F10" s="30"/>
      <c r="G10" s="30"/>
      <c r="H10" s="32" t="s">
        <v>192</v>
      </c>
      <c r="I10" s="33">
        <f>SUM(I11:I14)</f>
        <v>4</v>
      </c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33"/>
      <c r="CD10" s="33">
        <f>SUM(CD11:CD14)</f>
        <v>300000000</v>
      </c>
    </row>
    <row r="11" spans="2:84" ht="102" hidden="1" x14ac:dyDescent="0.2">
      <c r="B11" s="1">
        <v>4</v>
      </c>
      <c r="C11" s="18">
        <v>4</v>
      </c>
      <c r="D11" s="18">
        <v>6</v>
      </c>
      <c r="E11" s="18">
        <v>3</v>
      </c>
      <c r="F11" s="18">
        <v>1</v>
      </c>
      <c r="G11" s="18"/>
      <c r="H11" s="34" t="s">
        <v>193</v>
      </c>
      <c r="I11" s="35">
        <v>1</v>
      </c>
      <c r="J11" s="36">
        <f>+I11</f>
        <v>1</v>
      </c>
      <c r="K11" s="26">
        <v>75000000</v>
      </c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35"/>
      <c r="CD11" s="35">
        <f>+SUM(K11:CC11)</f>
        <v>75000000</v>
      </c>
    </row>
    <row r="12" spans="2:84" ht="89.25" hidden="1" x14ac:dyDescent="0.2">
      <c r="B12" s="1">
        <v>4</v>
      </c>
      <c r="C12" s="18">
        <v>4</v>
      </c>
      <c r="D12" s="18">
        <v>6</v>
      </c>
      <c r="E12" s="18">
        <v>3</v>
      </c>
      <c r="F12" s="18">
        <v>2</v>
      </c>
      <c r="G12" s="18"/>
      <c r="H12" s="34" t="s">
        <v>194</v>
      </c>
      <c r="I12" s="35">
        <v>1</v>
      </c>
      <c r="J12" s="36">
        <f>+I12</f>
        <v>1</v>
      </c>
      <c r="K12" s="26">
        <v>75000000</v>
      </c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35"/>
      <c r="CD12" s="35">
        <f>+SUM(K12:CC12)</f>
        <v>75000000</v>
      </c>
    </row>
    <row r="13" spans="2:84" ht="76.5" hidden="1" x14ac:dyDescent="0.2">
      <c r="B13" s="1">
        <v>4</v>
      </c>
      <c r="C13" s="18">
        <v>4</v>
      </c>
      <c r="D13" s="18">
        <v>2</v>
      </c>
      <c r="E13" s="18">
        <v>3</v>
      </c>
      <c r="F13" s="18">
        <v>3</v>
      </c>
      <c r="G13" s="18"/>
      <c r="H13" s="34" t="s">
        <v>195</v>
      </c>
      <c r="I13" s="35">
        <v>1</v>
      </c>
      <c r="J13" s="36">
        <f>+I13</f>
        <v>1</v>
      </c>
      <c r="K13" s="26">
        <v>75000000</v>
      </c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35"/>
      <c r="CD13" s="35">
        <f>+SUM(K13:CC13)</f>
        <v>75000000</v>
      </c>
    </row>
    <row r="14" spans="2:84" ht="89.25" hidden="1" x14ac:dyDescent="0.2">
      <c r="B14" s="1">
        <v>4</v>
      </c>
      <c r="C14" s="18">
        <v>4</v>
      </c>
      <c r="D14" s="18">
        <v>6</v>
      </c>
      <c r="E14" s="18">
        <v>1</v>
      </c>
      <c r="F14" s="18">
        <v>4</v>
      </c>
      <c r="G14" s="18"/>
      <c r="H14" s="34" t="s">
        <v>196</v>
      </c>
      <c r="I14" s="35">
        <v>1</v>
      </c>
      <c r="J14" s="36">
        <f>+I14</f>
        <v>1</v>
      </c>
      <c r="K14" s="26">
        <v>75000000</v>
      </c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35"/>
      <c r="CD14" s="35">
        <f>+SUM(K14:CC14)</f>
        <v>75000000</v>
      </c>
    </row>
    <row r="15" spans="2:84" hidden="1" x14ac:dyDescent="0.2">
      <c r="B15" s="17">
        <v>0</v>
      </c>
      <c r="C15" s="19">
        <v>0</v>
      </c>
      <c r="D15" s="19"/>
      <c r="E15" s="19"/>
      <c r="F15" s="19"/>
      <c r="G15" s="20" t="s">
        <v>197</v>
      </c>
      <c r="H15" s="20" t="s">
        <v>198</v>
      </c>
      <c r="I15" s="21">
        <f>+I16</f>
        <v>1</v>
      </c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1"/>
      <c r="CD15" s="21">
        <f>+CD16</f>
        <v>50000000</v>
      </c>
    </row>
    <row r="16" spans="2:84" hidden="1" x14ac:dyDescent="0.2">
      <c r="B16" s="1">
        <v>1</v>
      </c>
      <c r="C16" s="24">
        <v>4</v>
      </c>
      <c r="D16" s="24"/>
      <c r="E16" s="24"/>
      <c r="F16" s="24"/>
      <c r="G16" s="24"/>
      <c r="H16" s="24" t="s">
        <v>190</v>
      </c>
      <c r="I16" s="25">
        <v>1</v>
      </c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5"/>
      <c r="CD16" s="25">
        <f>+CD17</f>
        <v>50000000</v>
      </c>
    </row>
    <row r="17" spans="2:82" hidden="1" x14ac:dyDescent="0.2">
      <c r="B17" s="1">
        <v>2</v>
      </c>
      <c r="C17" s="28">
        <v>4</v>
      </c>
      <c r="D17" s="28">
        <v>6</v>
      </c>
      <c r="E17" s="28"/>
      <c r="F17" s="28"/>
      <c r="G17" s="28"/>
      <c r="H17" s="28" t="s">
        <v>191</v>
      </c>
      <c r="I17" s="29">
        <v>1</v>
      </c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9"/>
      <c r="CD17" s="29">
        <f>+CD18</f>
        <v>50000000</v>
      </c>
    </row>
    <row r="18" spans="2:82" ht="38.25" hidden="1" x14ac:dyDescent="0.2">
      <c r="B18" s="1">
        <v>3</v>
      </c>
      <c r="C18" s="30">
        <v>4</v>
      </c>
      <c r="D18" s="30">
        <v>2</v>
      </c>
      <c r="E18" s="37">
        <v>4</v>
      </c>
      <c r="F18" s="30"/>
      <c r="G18" s="30"/>
      <c r="H18" s="32" t="s">
        <v>199</v>
      </c>
      <c r="I18" s="33">
        <v>1</v>
      </c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33"/>
      <c r="CD18" s="33">
        <f>+CD19</f>
        <v>50000000</v>
      </c>
    </row>
    <row r="19" spans="2:82" ht="51" hidden="1" x14ac:dyDescent="0.2">
      <c r="B19" s="1">
        <v>4</v>
      </c>
      <c r="C19" s="18">
        <v>4</v>
      </c>
      <c r="D19" s="18">
        <v>2</v>
      </c>
      <c r="E19" s="18">
        <v>4</v>
      </c>
      <c r="F19" s="18">
        <v>3</v>
      </c>
      <c r="G19" s="18"/>
      <c r="H19" s="34" t="s">
        <v>200</v>
      </c>
      <c r="I19" s="35">
        <v>1</v>
      </c>
      <c r="J19" s="36">
        <f>+I19</f>
        <v>1</v>
      </c>
      <c r="K19" s="26">
        <v>50000000</v>
      </c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35"/>
      <c r="CD19" s="35">
        <f>+SUM(K19:CC19)</f>
        <v>50000000</v>
      </c>
    </row>
    <row r="20" spans="2:82" ht="38.25" hidden="1" x14ac:dyDescent="0.2">
      <c r="B20" s="17">
        <v>0</v>
      </c>
      <c r="C20" s="19">
        <v>0</v>
      </c>
      <c r="D20" s="19"/>
      <c r="E20" s="19"/>
      <c r="F20" s="19"/>
      <c r="G20" s="20" t="s">
        <v>201</v>
      </c>
      <c r="H20" s="38" t="s">
        <v>202</v>
      </c>
      <c r="I20" s="21">
        <f>+I21+I27+I32</f>
        <v>6</v>
      </c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1"/>
      <c r="CD20" s="21">
        <f>+CD21+CD27+CD32</f>
        <v>729289766</v>
      </c>
    </row>
    <row r="21" spans="2:82" hidden="1" x14ac:dyDescent="0.2">
      <c r="B21" s="1">
        <v>1</v>
      </c>
      <c r="C21" s="23">
        <v>1</v>
      </c>
      <c r="D21" s="24"/>
      <c r="E21" s="24"/>
      <c r="F21" s="24"/>
      <c r="G21" s="24"/>
      <c r="H21" s="24" t="s">
        <v>203</v>
      </c>
      <c r="I21" s="25">
        <f>+I22</f>
        <v>2</v>
      </c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5"/>
      <c r="CD21" s="25">
        <f>+CD22</f>
        <v>189822441.5</v>
      </c>
    </row>
    <row r="22" spans="2:82" hidden="1" x14ac:dyDescent="0.2">
      <c r="B22" s="1">
        <v>2</v>
      </c>
      <c r="C22" s="28">
        <v>1</v>
      </c>
      <c r="D22" s="28">
        <v>7</v>
      </c>
      <c r="E22" s="28"/>
      <c r="F22" s="28"/>
      <c r="G22" s="28"/>
      <c r="H22" s="28" t="s">
        <v>204</v>
      </c>
      <c r="I22" s="29">
        <f>+I23+I25</f>
        <v>2</v>
      </c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9"/>
      <c r="CD22" s="29">
        <f>+CD23+CD25</f>
        <v>189822441.5</v>
      </c>
    </row>
    <row r="23" spans="2:82" ht="51" hidden="1" x14ac:dyDescent="0.2">
      <c r="B23" s="1">
        <v>3</v>
      </c>
      <c r="C23" s="30">
        <f>+C22</f>
        <v>1</v>
      </c>
      <c r="D23" s="30">
        <f>+D22</f>
        <v>7</v>
      </c>
      <c r="E23" s="37">
        <v>3</v>
      </c>
      <c r="F23" s="30"/>
      <c r="G23" s="30"/>
      <c r="H23" s="32" t="s">
        <v>205</v>
      </c>
      <c r="I23" s="33">
        <f>+I24</f>
        <v>1</v>
      </c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33"/>
      <c r="CD23" s="33">
        <f>+CD24</f>
        <v>174822441.5</v>
      </c>
    </row>
    <row r="24" spans="2:82" ht="76.5" hidden="1" x14ac:dyDescent="0.2">
      <c r="B24" s="1">
        <v>4</v>
      </c>
      <c r="C24" s="18">
        <f>+C23</f>
        <v>1</v>
      </c>
      <c r="D24" s="18">
        <f>+D23</f>
        <v>7</v>
      </c>
      <c r="E24" s="18">
        <f>+E23</f>
        <v>3</v>
      </c>
      <c r="F24" s="18">
        <v>1</v>
      </c>
      <c r="G24" s="18"/>
      <c r="H24" s="34" t="s">
        <v>206</v>
      </c>
      <c r="I24" s="35">
        <v>1</v>
      </c>
      <c r="J24" s="36">
        <f>+I24</f>
        <v>1</v>
      </c>
      <c r="K24" s="26">
        <v>174822441.5</v>
      </c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35"/>
      <c r="CD24" s="35">
        <f>+SUM(K24:CC24)</f>
        <v>174822441.5</v>
      </c>
    </row>
    <row r="25" spans="2:82" ht="76.5" hidden="1" x14ac:dyDescent="0.2">
      <c r="B25" s="1">
        <v>3</v>
      </c>
      <c r="C25" s="30">
        <v>1</v>
      </c>
      <c r="D25" s="30">
        <v>7</v>
      </c>
      <c r="E25" s="37">
        <v>4</v>
      </c>
      <c r="F25" s="30"/>
      <c r="G25" s="30"/>
      <c r="H25" s="32" t="s">
        <v>207</v>
      </c>
      <c r="I25" s="33">
        <f>+I26</f>
        <v>1</v>
      </c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33"/>
      <c r="CD25" s="33">
        <f>+CD26</f>
        <v>15000000</v>
      </c>
    </row>
    <row r="26" spans="2:82" ht="114.75" hidden="1" x14ac:dyDescent="0.2">
      <c r="B26" s="1">
        <v>4</v>
      </c>
      <c r="C26" s="18">
        <f>+C25</f>
        <v>1</v>
      </c>
      <c r="D26" s="18">
        <f>+D25</f>
        <v>7</v>
      </c>
      <c r="E26" s="18">
        <f>+E25</f>
        <v>4</v>
      </c>
      <c r="F26" s="18">
        <v>2</v>
      </c>
      <c r="G26" s="18"/>
      <c r="H26" s="34" t="s">
        <v>208</v>
      </c>
      <c r="I26" s="35">
        <v>1</v>
      </c>
      <c r="J26" s="36">
        <f>+I26</f>
        <v>1</v>
      </c>
      <c r="K26" s="26">
        <v>0</v>
      </c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>
        <v>15000000</v>
      </c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35"/>
      <c r="CD26" s="35">
        <f>+SUM(K26:CC26)</f>
        <v>15000000</v>
      </c>
    </row>
    <row r="27" spans="2:82" hidden="1" x14ac:dyDescent="0.2">
      <c r="B27" s="1">
        <v>1</v>
      </c>
      <c r="C27" s="23">
        <v>4</v>
      </c>
      <c r="D27" s="24"/>
      <c r="E27" s="24"/>
      <c r="F27" s="24"/>
      <c r="G27" s="24"/>
      <c r="H27" s="24" t="s">
        <v>190</v>
      </c>
      <c r="I27" s="25">
        <f>+I28</f>
        <v>2</v>
      </c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5"/>
      <c r="CD27" s="25">
        <f>+CD28</f>
        <v>349644883</v>
      </c>
    </row>
    <row r="28" spans="2:82" hidden="1" x14ac:dyDescent="0.2">
      <c r="B28" s="1">
        <v>2</v>
      </c>
      <c r="C28" s="28">
        <f>+C27</f>
        <v>4</v>
      </c>
      <c r="D28" s="28">
        <v>2</v>
      </c>
      <c r="E28" s="28"/>
      <c r="F28" s="28"/>
      <c r="G28" s="28"/>
      <c r="H28" s="28" t="s">
        <v>191</v>
      </c>
      <c r="I28" s="29">
        <f>+I29</f>
        <v>2</v>
      </c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9"/>
      <c r="CD28" s="29">
        <f>+CD29</f>
        <v>349644883</v>
      </c>
    </row>
    <row r="29" spans="2:82" ht="38.25" hidden="1" x14ac:dyDescent="0.2">
      <c r="B29" s="1">
        <v>3</v>
      </c>
      <c r="C29" s="30">
        <f>+C28</f>
        <v>4</v>
      </c>
      <c r="D29" s="30">
        <f>+D28</f>
        <v>2</v>
      </c>
      <c r="E29" s="37">
        <v>2</v>
      </c>
      <c r="F29" s="30"/>
      <c r="G29" s="30"/>
      <c r="H29" s="32" t="s">
        <v>209</v>
      </c>
      <c r="I29" s="33">
        <f>SUM(I30:I31)</f>
        <v>2</v>
      </c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33"/>
      <c r="CD29" s="33">
        <f>SUM(CD30:CD31)</f>
        <v>349644883</v>
      </c>
    </row>
    <row r="30" spans="2:82" ht="76.5" hidden="1" x14ac:dyDescent="0.2">
      <c r="B30" s="1">
        <v>4</v>
      </c>
      <c r="C30" s="18">
        <f>+C29</f>
        <v>4</v>
      </c>
      <c r="D30" s="18">
        <f>+D29</f>
        <v>2</v>
      </c>
      <c r="E30" s="18">
        <f>+E29</f>
        <v>2</v>
      </c>
      <c r="F30" s="18">
        <v>3</v>
      </c>
      <c r="G30" s="18"/>
      <c r="H30" s="34" t="s">
        <v>210</v>
      </c>
      <c r="I30" s="35">
        <v>1</v>
      </c>
      <c r="J30" s="36">
        <f>+I30</f>
        <v>1</v>
      </c>
      <c r="K30" s="26">
        <v>174822441.5</v>
      </c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35"/>
      <c r="CD30" s="35">
        <f>+SUM(K30:CC30)</f>
        <v>174822441.5</v>
      </c>
    </row>
    <row r="31" spans="2:82" ht="63.75" hidden="1" x14ac:dyDescent="0.2">
      <c r="B31" s="1">
        <v>4</v>
      </c>
      <c r="C31" s="18">
        <f>+C30</f>
        <v>4</v>
      </c>
      <c r="D31" s="18">
        <f>+D30</f>
        <v>2</v>
      </c>
      <c r="E31" s="18">
        <f>+E30</f>
        <v>2</v>
      </c>
      <c r="F31" s="18">
        <v>4</v>
      </c>
      <c r="G31" s="18"/>
      <c r="H31" s="34" t="s">
        <v>211</v>
      </c>
      <c r="I31" s="35">
        <v>1</v>
      </c>
      <c r="J31" s="36">
        <f>+I31</f>
        <v>1</v>
      </c>
      <c r="K31" s="26">
        <v>174822441.5</v>
      </c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35"/>
      <c r="CD31" s="35">
        <f>+SUM(K31:CC31)</f>
        <v>174822441.5</v>
      </c>
    </row>
    <row r="32" spans="2:82" hidden="1" x14ac:dyDescent="0.2">
      <c r="B32" s="1">
        <v>1</v>
      </c>
      <c r="C32" s="23">
        <v>5</v>
      </c>
      <c r="D32" s="24"/>
      <c r="E32" s="24"/>
      <c r="F32" s="24"/>
      <c r="G32" s="24"/>
      <c r="H32" s="24" t="s">
        <v>212</v>
      </c>
      <c r="I32" s="25">
        <f>+I33+I36</f>
        <v>2</v>
      </c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5"/>
      <c r="CD32" s="25">
        <f>+CD33</f>
        <v>189822441.5</v>
      </c>
    </row>
    <row r="33" spans="2:82" hidden="1" x14ac:dyDescent="0.2">
      <c r="B33" s="1">
        <v>2</v>
      </c>
      <c r="C33" s="28">
        <f>+C32</f>
        <v>5</v>
      </c>
      <c r="D33" s="28">
        <v>1</v>
      </c>
      <c r="E33" s="28"/>
      <c r="F33" s="28"/>
      <c r="G33" s="28"/>
      <c r="H33" s="28" t="s">
        <v>213</v>
      </c>
      <c r="I33" s="29">
        <v>1</v>
      </c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9"/>
      <c r="CD33" s="29">
        <f>+CD34+CD36</f>
        <v>189822441.5</v>
      </c>
    </row>
    <row r="34" spans="2:82" ht="51" hidden="1" x14ac:dyDescent="0.2">
      <c r="B34" s="1">
        <v>3</v>
      </c>
      <c r="C34" s="30">
        <f>+C33</f>
        <v>5</v>
      </c>
      <c r="D34" s="30">
        <f>+D33</f>
        <v>1</v>
      </c>
      <c r="E34" s="37">
        <v>1</v>
      </c>
      <c r="F34" s="30"/>
      <c r="G34" s="30"/>
      <c r="H34" s="32" t="s">
        <v>205</v>
      </c>
      <c r="I34" s="33">
        <f>+I35</f>
        <v>1</v>
      </c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33"/>
      <c r="CD34" s="33">
        <f>+CD35</f>
        <v>174822441.5</v>
      </c>
    </row>
    <row r="35" spans="2:82" ht="76.5" hidden="1" x14ac:dyDescent="0.2">
      <c r="B35" s="1">
        <v>4</v>
      </c>
      <c r="C35" s="18">
        <f>+C34</f>
        <v>5</v>
      </c>
      <c r="D35" s="18">
        <f>+D34</f>
        <v>1</v>
      </c>
      <c r="E35" s="18">
        <f>+E34</f>
        <v>1</v>
      </c>
      <c r="F35" s="18">
        <v>1</v>
      </c>
      <c r="G35" s="18"/>
      <c r="H35" s="34" t="s">
        <v>206</v>
      </c>
      <c r="I35" s="35">
        <v>1</v>
      </c>
      <c r="J35" s="36">
        <f>+I35</f>
        <v>1</v>
      </c>
      <c r="K35" s="26">
        <v>174822441.5</v>
      </c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35"/>
      <c r="CD35" s="35">
        <f>+SUM(K35:CC35)</f>
        <v>174822441.5</v>
      </c>
    </row>
    <row r="36" spans="2:82" ht="76.5" hidden="1" x14ac:dyDescent="0.2">
      <c r="B36" s="1">
        <v>3</v>
      </c>
      <c r="C36" s="30">
        <f>+C35</f>
        <v>5</v>
      </c>
      <c r="D36" s="30">
        <f>+D35</f>
        <v>1</v>
      </c>
      <c r="E36" s="37">
        <v>2</v>
      </c>
      <c r="F36" s="30"/>
      <c r="G36" s="30"/>
      <c r="H36" s="32" t="s">
        <v>207</v>
      </c>
      <c r="I36" s="33">
        <f>+I37</f>
        <v>1</v>
      </c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33"/>
      <c r="CD36" s="33">
        <f>+CD37</f>
        <v>15000000</v>
      </c>
    </row>
    <row r="37" spans="2:82" ht="114.75" hidden="1" x14ac:dyDescent="0.2">
      <c r="B37" s="1">
        <v>4</v>
      </c>
      <c r="C37" s="18">
        <f>+C36</f>
        <v>5</v>
      </c>
      <c r="D37" s="18">
        <f>+D36</f>
        <v>1</v>
      </c>
      <c r="E37" s="18">
        <f>+E36</f>
        <v>2</v>
      </c>
      <c r="F37" s="18">
        <v>2</v>
      </c>
      <c r="G37" s="18"/>
      <c r="H37" s="34" t="s">
        <v>208</v>
      </c>
      <c r="I37" s="35">
        <v>1</v>
      </c>
      <c r="J37" s="36">
        <f>+I37</f>
        <v>1</v>
      </c>
      <c r="K37" s="26">
        <v>0</v>
      </c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>
        <v>15000000</v>
      </c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35"/>
      <c r="CD37" s="35">
        <f>+SUM(K37:CC37)</f>
        <v>15000000</v>
      </c>
    </row>
    <row r="38" spans="2:82" hidden="1" x14ac:dyDescent="0.2">
      <c r="B38" s="17">
        <v>0</v>
      </c>
      <c r="C38" s="19">
        <v>0</v>
      </c>
      <c r="D38" s="19"/>
      <c r="E38" s="19"/>
      <c r="F38" s="19"/>
      <c r="G38" s="20">
        <v>105</v>
      </c>
      <c r="H38" s="20" t="s">
        <v>214</v>
      </c>
      <c r="I38" s="21">
        <f>+I39+I48+I54+I78</f>
        <v>19</v>
      </c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1"/>
      <c r="CD38" s="21">
        <f>+CD39+CD48+CD54+CD78</f>
        <v>3873184087.8353992</v>
      </c>
    </row>
    <row r="39" spans="2:82" hidden="1" x14ac:dyDescent="0.2">
      <c r="B39" s="1">
        <v>1</v>
      </c>
      <c r="C39" s="23">
        <v>1</v>
      </c>
      <c r="D39" s="24"/>
      <c r="E39" s="24"/>
      <c r="F39" s="24"/>
      <c r="G39" s="24"/>
      <c r="H39" s="24" t="s">
        <v>203</v>
      </c>
      <c r="I39" s="25">
        <f>+I40+I43</f>
        <v>3</v>
      </c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5"/>
      <c r="CD39" s="25">
        <f>+CD40+CD43</f>
        <v>825039621.5126425</v>
      </c>
    </row>
    <row r="40" spans="2:82" hidden="1" x14ac:dyDescent="0.2">
      <c r="B40" s="1">
        <v>2</v>
      </c>
      <c r="C40" s="28">
        <v>1</v>
      </c>
      <c r="D40" s="28">
        <v>2</v>
      </c>
      <c r="E40" s="28"/>
      <c r="F40" s="28"/>
      <c r="G40" s="28"/>
      <c r="H40" s="28" t="s">
        <v>215</v>
      </c>
      <c r="I40" s="29">
        <f>+I41</f>
        <v>1</v>
      </c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9"/>
      <c r="CD40" s="29">
        <f>+CD41</f>
        <v>38550128</v>
      </c>
    </row>
    <row r="41" spans="2:82" ht="38.25" hidden="1" x14ac:dyDescent="0.2">
      <c r="B41" s="1">
        <v>3</v>
      </c>
      <c r="C41" s="30">
        <f>+C40</f>
        <v>1</v>
      </c>
      <c r="D41" s="30">
        <f>+D40</f>
        <v>2</v>
      </c>
      <c r="E41" s="37">
        <v>2</v>
      </c>
      <c r="F41" s="30"/>
      <c r="G41" s="30"/>
      <c r="H41" s="32" t="s">
        <v>216</v>
      </c>
      <c r="I41" s="33">
        <f>+I42</f>
        <v>1</v>
      </c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33"/>
      <c r="CD41" s="33">
        <f>+CD42</f>
        <v>38550128</v>
      </c>
    </row>
    <row r="42" spans="2:82" ht="51" hidden="1" x14ac:dyDescent="0.2">
      <c r="B42" s="1">
        <v>4</v>
      </c>
      <c r="C42" s="18">
        <f>+C41</f>
        <v>1</v>
      </c>
      <c r="D42" s="18">
        <f>+D41</f>
        <v>2</v>
      </c>
      <c r="E42" s="18">
        <f>+E41</f>
        <v>2</v>
      </c>
      <c r="F42" s="18">
        <v>14</v>
      </c>
      <c r="G42" s="18"/>
      <c r="H42" s="34" t="s">
        <v>217</v>
      </c>
      <c r="I42" s="35">
        <v>1</v>
      </c>
      <c r="J42" s="36">
        <f>+I42</f>
        <v>1</v>
      </c>
      <c r="K42" s="26">
        <v>38550128</v>
      </c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35"/>
      <c r="CD42" s="35">
        <f>+SUM(K42:CC42)</f>
        <v>38550128</v>
      </c>
    </row>
    <row r="43" spans="2:82" hidden="1" x14ac:dyDescent="0.2">
      <c r="B43" s="1">
        <v>2</v>
      </c>
      <c r="C43" s="28">
        <v>1</v>
      </c>
      <c r="D43" s="28">
        <v>7</v>
      </c>
      <c r="E43" s="28"/>
      <c r="F43" s="28"/>
      <c r="G43" s="28"/>
      <c r="H43" s="28" t="s">
        <v>204</v>
      </c>
      <c r="I43" s="29">
        <f>+I44+I46</f>
        <v>2</v>
      </c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9"/>
      <c r="CD43" s="29">
        <f>+CD44+CD46</f>
        <v>786489493.5126425</v>
      </c>
    </row>
    <row r="44" spans="2:82" ht="38.25" hidden="1" x14ac:dyDescent="0.2">
      <c r="B44" s="1">
        <v>3</v>
      </c>
      <c r="C44" s="30">
        <f t="shared" ref="C44:D47" si="0">+C43</f>
        <v>1</v>
      </c>
      <c r="D44" s="30">
        <f t="shared" si="0"/>
        <v>7</v>
      </c>
      <c r="E44" s="37">
        <v>1</v>
      </c>
      <c r="F44" s="30"/>
      <c r="G44" s="30"/>
      <c r="H44" s="32" t="s">
        <v>218</v>
      </c>
      <c r="I44" s="33">
        <f>+I45</f>
        <v>1</v>
      </c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33"/>
      <c r="CD44" s="33">
        <f>+CD45</f>
        <v>674210791.69125128</v>
      </c>
    </row>
    <row r="45" spans="2:82" ht="63.75" hidden="1" x14ac:dyDescent="0.2">
      <c r="B45" s="1">
        <v>4</v>
      </c>
      <c r="C45" s="18">
        <f t="shared" si="0"/>
        <v>1</v>
      </c>
      <c r="D45" s="18">
        <f t="shared" si="0"/>
        <v>7</v>
      </c>
      <c r="E45" s="18">
        <f>+E44</f>
        <v>1</v>
      </c>
      <c r="F45" s="18">
        <v>11</v>
      </c>
      <c r="G45" s="18"/>
      <c r="H45" s="34" t="s">
        <v>219</v>
      </c>
      <c r="I45" s="35">
        <v>1</v>
      </c>
      <c r="J45" s="36">
        <f>+I45</f>
        <v>1</v>
      </c>
      <c r="K45" s="26">
        <v>0</v>
      </c>
      <c r="L45" s="26"/>
      <c r="M45" s="26"/>
      <c r="N45" s="26"/>
      <c r="O45" s="26"/>
      <c r="P45" s="26"/>
      <c r="Q45" s="26">
        <v>336836105.46417379</v>
      </c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>
        <v>337374686.22707742</v>
      </c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35"/>
      <c r="CD45" s="35">
        <f>+SUM(K45:CC45)</f>
        <v>674210791.69125128</v>
      </c>
    </row>
    <row r="46" spans="2:82" ht="25.5" hidden="1" x14ac:dyDescent="0.2">
      <c r="B46" s="1">
        <v>3</v>
      </c>
      <c r="C46" s="30">
        <f t="shared" si="0"/>
        <v>1</v>
      </c>
      <c r="D46" s="30">
        <f t="shared" si="0"/>
        <v>7</v>
      </c>
      <c r="E46" s="37">
        <v>6</v>
      </c>
      <c r="F46" s="30"/>
      <c r="G46" s="30"/>
      <c r="H46" s="32" t="s">
        <v>220</v>
      </c>
      <c r="I46" s="33">
        <f>+I47</f>
        <v>1</v>
      </c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33"/>
      <c r="CD46" s="33">
        <f>+CD47</f>
        <v>112278701.82139125</v>
      </c>
    </row>
    <row r="47" spans="2:82" ht="51" hidden="1" x14ac:dyDescent="0.2">
      <c r="B47" s="1">
        <v>4</v>
      </c>
      <c r="C47" s="18">
        <f t="shared" si="0"/>
        <v>1</v>
      </c>
      <c r="D47" s="18">
        <f t="shared" si="0"/>
        <v>7</v>
      </c>
      <c r="E47" s="18">
        <f>+E46</f>
        <v>6</v>
      </c>
      <c r="F47" s="18">
        <v>9</v>
      </c>
      <c r="G47" s="18"/>
      <c r="H47" s="34" t="s">
        <v>221</v>
      </c>
      <c r="I47" s="35">
        <v>1</v>
      </c>
      <c r="J47" s="36">
        <f>+I47</f>
        <v>1</v>
      </c>
      <c r="K47" s="26">
        <v>0</v>
      </c>
      <c r="L47" s="26"/>
      <c r="M47" s="26"/>
      <c r="N47" s="26"/>
      <c r="O47" s="26"/>
      <c r="P47" s="26"/>
      <c r="Q47" s="26">
        <v>112278701.82139125</v>
      </c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35"/>
      <c r="CD47" s="35">
        <f>+SUM(K47:CC47)</f>
        <v>112278701.82139125</v>
      </c>
    </row>
    <row r="48" spans="2:82" hidden="1" x14ac:dyDescent="0.2">
      <c r="B48" s="1">
        <v>1</v>
      </c>
      <c r="C48" s="24">
        <v>2</v>
      </c>
      <c r="D48" s="24"/>
      <c r="E48" s="24"/>
      <c r="F48" s="24"/>
      <c r="G48" s="24"/>
      <c r="H48" s="24" t="s">
        <v>222</v>
      </c>
      <c r="I48" s="25">
        <f>+I49</f>
        <v>2</v>
      </c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5"/>
      <c r="CD48" s="25">
        <f>+CD49</f>
        <v>89768930.878934681</v>
      </c>
    </row>
    <row r="49" spans="2:82" hidden="1" x14ac:dyDescent="0.2">
      <c r="B49" s="1">
        <v>2</v>
      </c>
      <c r="C49" s="28">
        <f>+C48</f>
        <v>2</v>
      </c>
      <c r="D49" s="28">
        <v>3</v>
      </c>
      <c r="E49" s="28"/>
      <c r="F49" s="28"/>
      <c r="G49" s="28"/>
      <c r="H49" s="28" t="s">
        <v>223</v>
      </c>
      <c r="I49" s="29">
        <f>+I50+I52</f>
        <v>2</v>
      </c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9"/>
      <c r="CD49" s="29">
        <f>+CD50+CD52</f>
        <v>89768930.878934681</v>
      </c>
    </row>
    <row r="50" spans="2:82" ht="38.25" hidden="1" x14ac:dyDescent="0.2">
      <c r="B50" s="1">
        <v>3</v>
      </c>
      <c r="C50" s="30">
        <f>+C49</f>
        <v>2</v>
      </c>
      <c r="D50" s="30">
        <f>+D49</f>
        <v>3</v>
      </c>
      <c r="E50" s="37">
        <v>1</v>
      </c>
      <c r="F50" s="30"/>
      <c r="G50" s="30"/>
      <c r="H50" s="32" t="s">
        <v>224</v>
      </c>
      <c r="I50" s="33">
        <f>+I51</f>
        <v>1</v>
      </c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33"/>
      <c r="CD50" s="33">
        <f>+CD51</f>
        <v>41666867.700000003</v>
      </c>
    </row>
    <row r="51" spans="2:82" ht="63.75" hidden="1" x14ac:dyDescent="0.2">
      <c r="B51" s="1">
        <v>4</v>
      </c>
      <c r="C51" s="18">
        <f>+C50</f>
        <v>2</v>
      </c>
      <c r="D51" s="18">
        <f>+D50</f>
        <v>3</v>
      </c>
      <c r="E51" s="18">
        <f>+E50</f>
        <v>1</v>
      </c>
      <c r="F51" s="18">
        <v>4</v>
      </c>
      <c r="G51" s="18"/>
      <c r="H51" s="34" t="s">
        <v>225</v>
      </c>
      <c r="I51" s="35">
        <v>1</v>
      </c>
      <c r="J51" s="36">
        <f>+I51</f>
        <v>1</v>
      </c>
      <c r="K51" s="26">
        <v>6877215</v>
      </c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>
        <v>34789652.700000003</v>
      </c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35"/>
      <c r="CD51" s="35">
        <f>+SUM(K51:CC51)</f>
        <v>41666867.700000003</v>
      </c>
    </row>
    <row r="52" spans="2:82" ht="38.25" hidden="1" x14ac:dyDescent="0.2">
      <c r="B52" s="1">
        <v>3</v>
      </c>
      <c r="C52" s="30">
        <f>+C51</f>
        <v>2</v>
      </c>
      <c r="D52" s="30">
        <f>+D51</f>
        <v>3</v>
      </c>
      <c r="E52" s="37">
        <v>3</v>
      </c>
      <c r="F52" s="30"/>
      <c r="G52" s="30"/>
      <c r="H52" s="32" t="s">
        <v>224</v>
      </c>
      <c r="I52" s="33">
        <f>+I53</f>
        <v>1</v>
      </c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33"/>
      <c r="CD52" s="33">
        <f>+CD53</f>
        <v>48102063.178934671</v>
      </c>
    </row>
    <row r="53" spans="2:82" ht="51" hidden="1" x14ac:dyDescent="0.2">
      <c r="B53" s="1">
        <v>4</v>
      </c>
      <c r="C53" s="18">
        <f>+C52</f>
        <v>2</v>
      </c>
      <c r="D53" s="18">
        <f>+D52</f>
        <v>3</v>
      </c>
      <c r="E53" s="18">
        <f>+E52</f>
        <v>3</v>
      </c>
      <c r="F53" s="18">
        <v>9</v>
      </c>
      <c r="G53" s="18"/>
      <c r="H53" s="34" t="s">
        <v>221</v>
      </c>
      <c r="I53" s="35">
        <v>1</v>
      </c>
      <c r="J53" s="36">
        <f>+I53</f>
        <v>1</v>
      </c>
      <c r="K53" s="26">
        <v>0</v>
      </c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>
        <v>48102063.178934671</v>
      </c>
      <c r="BY53" s="26"/>
      <c r="BZ53" s="26"/>
      <c r="CA53" s="26"/>
      <c r="CB53" s="26"/>
      <c r="CC53" s="35"/>
      <c r="CD53" s="35">
        <f>+SUM(K53:CC53)</f>
        <v>48102063.178934671</v>
      </c>
    </row>
    <row r="54" spans="2:82" hidden="1" x14ac:dyDescent="0.2">
      <c r="B54" s="1">
        <v>1</v>
      </c>
      <c r="C54" s="24">
        <v>3</v>
      </c>
      <c r="D54" s="24"/>
      <c r="E54" s="24"/>
      <c r="F54" s="24"/>
      <c r="G54" s="24"/>
      <c r="H54" s="24" t="s">
        <v>226</v>
      </c>
      <c r="I54" s="25">
        <f>+I55+I62+I67</f>
        <v>10</v>
      </c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5"/>
      <c r="CD54" s="25">
        <f>+CD55+CD62+CD67</f>
        <v>1554239524.2056379</v>
      </c>
    </row>
    <row r="55" spans="2:82" hidden="1" x14ac:dyDescent="0.2">
      <c r="B55" s="1">
        <v>2</v>
      </c>
      <c r="C55" s="28">
        <f t="shared" ref="C55:D70" si="1">+C54</f>
        <v>3</v>
      </c>
      <c r="D55" s="28">
        <v>1</v>
      </c>
      <c r="E55" s="28"/>
      <c r="F55" s="28"/>
      <c r="G55" s="28"/>
      <c r="H55" s="28" t="s">
        <v>227</v>
      </c>
      <c r="I55" s="29">
        <f>+I56+I58+I60</f>
        <v>3</v>
      </c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9"/>
      <c r="CD55" s="29">
        <f>+CD56+CD58+CD60</f>
        <v>921130900.9898994</v>
      </c>
    </row>
    <row r="56" spans="2:82" ht="38.25" hidden="1" x14ac:dyDescent="0.2">
      <c r="B56" s="1">
        <v>3</v>
      </c>
      <c r="C56" s="30">
        <f t="shared" si="1"/>
        <v>3</v>
      </c>
      <c r="D56" s="30">
        <f t="shared" si="1"/>
        <v>1</v>
      </c>
      <c r="E56" s="37">
        <v>3</v>
      </c>
      <c r="F56" s="30"/>
      <c r="G56" s="30"/>
      <c r="H56" s="32" t="s">
        <v>224</v>
      </c>
      <c r="I56" s="33">
        <f>+I57</f>
        <v>1</v>
      </c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33"/>
      <c r="CD56" s="33">
        <f>+CD57</f>
        <v>208864333.05155432</v>
      </c>
    </row>
    <row r="57" spans="2:82" ht="63.75" hidden="1" x14ac:dyDescent="0.2">
      <c r="B57" s="1">
        <v>4</v>
      </c>
      <c r="C57" s="18">
        <f t="shared" si="1"/>
        <v>3</v>
      </c>
      <c r="D57" s="18">
        <f t="shared" si="1"/>
        <v>1</v>
      </c>
      <c r="E57" s="18">
        <f>+E56</f>
        <v>3</v>
      </c>
      <c r="F57" s="18">
        <v>4</v>
      </c>
      <c r="G57" s="18"/>
      <c r="H57" s="34" t="s">
        <v>225</v>
      </c>
      <c r="I57" s="35">
        <v>1</v>
      </c>
      <c r="J57" s="36">
        <f>+I57</f>
        <v>1</v>
      </c>
      <c r="K57" s="26">
        <v>0</v>
      </c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>
        <v>208864333.05155432</v>
      </c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35"/>
      <c r="CD57" s="35">
        <f>+SUM(K57:CC57)</f>
        <v>208864333.05155432</v>
      </c>
    </row>
    <row r="58" spans="2:82" ht="25.5" hidden="1" x14ac:dyDescent="0.2">
      <c r="B58" s="1">
        <v>3</v>
      </c>
      <c r="C58" s="30">
        <f t="shared" si="1"/>
        <v>3</v>
      </c>
      <c r="D58" s="30">
        <f t="shared" si="1"/>
        <v>1</v>
      </c>
      <c r="E58" s="37">
        <v>4</v>
      </c>
      <c r="F58" s="30"/>
      <c r="G58" s="30"/>
      <c r="H58" s="32" t="s">
        <v>228</v>
      </c>
      <c r="I58" s="33">
        <f>+I59</f>
        <v>1</v>
      </c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33"/>
      <c r="CD58" s="33">
        <f>+CD59</f>
        <v>433780790.53627264</v>
      </c>
    </row>
    <row r="59" spans="2:82" ht="38.25" hidden="1" x14ac:dyDescent="0.2">
      <c r="B59" s="1">
        <v>4</v>
      </c>
      <c r="C59" s="18">
        <f t="shared" si="1"/>
        <v>3</v>
      </c>
      <c r="D59" s="18">
        <f t="shared" si="1"/>
        <v>1</v>
      </c>
      <c r="E59" s="18">
        <f>+E58</f>
        <v>4</v>
      </c>
      <c r="F59" s="18">
        <v>5</v>
      </c>
      <c r="G59" s="18"/>
      <c r="H59" s="34" t="s">
        <v>229</v>
      </c>
      <c r="I59" s="35">
        <v>1</v>
      </c>
      <c r="J59" s="36">
        <f>+I59</f>
        <v>1</v>
      </c>
      <c r="K59" s="26">
        <v>0</v>
      </c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>
        <v>208864333.05155432</v>
      </c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>
        <v>224916457.48471829</v>
      </c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35"/>
      <c r="CD59" s="35">
        <f>+SUM(K59:CC59)</f>
        <v>433780790.53627264</v>
      </c>
    </row>
    <row r="60" spans="2:82" ht="25.5" hidden="1" x14ac:dyDescent="0.2">
      <c r="B60" s="1">
        <v>3</v>
      </c>
      <c r="C60" s="30">
        <f t="shared" si="1"/>
        <v>3</v>
      </c>
      <c r="D60" s="30">
        <f t="shared" si="1"/>
        <v>1</v>
      </c>
      <c r="E60" s="37">
        <v>5</v>
      </c>
      <c r="F60" s="30"/>
      <c r="G60" s="30"/>
      <c r="H60" s="32" t="s">
        <v>230</v>
      </c>
      <c r="I60" s="33">
        <f>+I61</f>
        <v>1</v>
      </c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33"/>
      <c r="CD60" s="33">
        <f>+CD61</f>
        <v>278485777.40207243</v>
      </c>
    </row>
    <row r="61" spans="2:82" ht="38.25" hidden="1" x14ac:dyDescent="0.2">
      <c r="B61" s="1">
        <v>4</v>
      </c>
      <c r="C61" s="18">
        <f t="shared" si="1"/>
        <v>3</v>
      </c>
      <c r="D61" s="18">
        <f t="shared" si="1"/>
        <v>1</v>
      </c>
      <c r="E61" s="18">
        <f>+E60</f>
        <v>5</v>
      </c>
      <c r="F61" s="18">
        <v>7</v>
      </c>
      <c r="G61" s="18"/>
      <c r="H61" s="83" t="s">
        <v>231</v>
      </c>
      <c r="I61" s="35">
        <v>1</v>
      </c>
      <c r="J61" s="36">
        <f>+I61</f>
        <v>1</v>
      </c>
      <c r="K61" s="26">
        <v>0</v>
      </c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>
        <v>278485777.40207243</v>
      </c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35"/>
      <c r="CD61" s="35">
        <f>+SUM(K61:CC61)</f>
        <v>278485777.40207243</v>
      </c>
    </row>
    <row r="62" spans="2:82" hidden="1" x14ac:dyDescent="0.2">
      <c r="B62" s="1">
        <v>2</v>
      </c>
      <c r="C62" s="28">
        <f t="shared" si="1"/>
        <v>3</v>
      </c>
      <c r="D62" s="28">
        <v>2</v>
      </c>
      <c r="E62" s="28"/>
      <c r="F62" s="28"/>
      <c r="G62" s="28"/>
      <c r="H62" s="28" t="s">
        <v>232</v>
      </c>
      <c r="I62" s="29">
        <f>+I63+I65</f>
        <v>2</v>
      </c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9"/>
      <c r="CD62" s="29">
        <f>+CD63+CD65</f>
        <v>119747786</v>
      </c>
    </row>
    <row r="63" spans="2:82" ht="25.5" hidden="1" x14ac:dyDescent="0.2">
      <c r="B63" s="1">
        <v>3</v>
      </c>
      <c r="C63" s="30">
        <f t="shared" si="1"/>
        <v>3</v>
      </c>
      <c r="D63" s="30">
        <f>+D62</f>
        <v>2</v>
      </c>
      <c r="E63" s="37">
        <v>2</v>
      </c>
      <c r="F63" s="30"/>
      <c r="G63" s="30"/>
      <c r="H63" s="32" t="s">
        <v>233</v>
      </c>
      <c r="I63" s="33">
        <f>+I64</f>
        <v>1</v>
      </c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33"/>
      <c r="CD63" s="33">
        <f>+CD64</f>
        <v>69485171</v>
      </c>
    </row>
    <row r="64" spans="2:82" ht="76.5" hidden="1" x14ac:dyDescent="0.2">
      <c r="B64" s="1">
        <v>4</v>
      </c>
      <c r="C64" s="18">
        <f t="shared" si="1"/>
        <v>3</v>
      </c>
      <c r="D64" s="18">
        <f>+D63</f>
        <v>2</v>
      </c>
      <c r="E64" s="18">
        <f>+E63</f>
        <v>2</v>
      </c>
      <c r="F64" s="18">
        <v>12</v>
      </c>
      <c r="G64" s="18"/>
      <c r="H64" s="34" t="s">
        <v>234</v>
      </c>
      <c r="I64" s="35">
        <v>1</v>
      </c>
      <c r="J64" s="36">
        <f>+I64</f>
        <v>1</v>
      </c>
      <c r="K64" s="26">
        <v>69485171</v>
      </c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35"/>
      <c r="CD64" s="35">
        <f>+SUM(K64:CC64)</f>
        <v>69485171</v>
      </c>
    </row>
    <row r="65" spans="2:82" ht="25.5" hidden="1" x14ac:dyDescent="0.2">
      <c r="B65" s="1">
        <v>3</v>
      </c>
      <c r="C65" s="30">
        <f t="shared" si="1"/>
        <v>3</v>
      </c>
      <c r="D65" s="30">
        <f>+D64</f>
        <v>2</v>
      </c>
      <c r="E65" s="37">
        <v>3</v>
      </c>
      <c r="F65" s="30"/>
      <c r="G65" s="30"/>
      <c r="H65" s="32" t="s">
        <v>230</v>
      </c>
      <c r="I65" s="33">
        <f>+I66</f>
        <v>1</v>
      </c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33"/>
      <c r="CD65" s="33">
        <f>+CD66</f>
        <v>50262615</v>
      </c>
    </row>
    <row r="66" spans="2:82" ht="38.25" hidden="1" x14ac:dyDescent="0.2">
      <c r="B66" s="1">
        <v>4</v>
      </c>
      <c r="C66" s="18">
        <f t="shared" si="1"/>
        <v>3</v>
      </c>
      <c r="D66" s="18">
        <f>+D65</f>
        <v>2</v>
      </c>
      <c r="E66" s="18">
        <f>+E65</f>
        <v>3</v>
      </c>
      <c r="F66" s="18">
        <v>7</v>
      </c>
      <c r="G66" s="18"/>
      <c r="H66" s="34" t="s">
        <v>231</v>
      </c>
      <c r="I66" s="35">
        <v>1</v>
      </c>
      <c r="J66" s="36">
        <f>+I66</f>
        <v>1</v>
      </c>
      <c r="K66" s="26">
        <v>50262615</v>
      </c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35"/>
      <c r="CD66" s="35">
        <f>+SUM(K66:CC66)</f>
        <v>50262615</v>
      </c>
    </row>
    <row r="67" spans="2:82" hidden="1" x14ac:dyDescent="0.2">
      <c r="B67" s="1">
        <v>2</v>
      </c>
      <c r="C67" s="28">
        <f t="shared" si="1"/>
        <v>3</v>
      </c>
      <c r="D67" s="28">
        <v>3</v>
      </c>
      <c r="E67" s="28"/>
      <c r="F67" s="28"/>
      <c r="G67" s="28"/>
      <c r="H67" s="28" t="s">
        <v>235</v>
      </c>
      <c r="I67" s="29">
        <f>+I68+I70+I72+I74+I76</f>
        <v>5</v>
      </c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9"/>
      <c r="CD67" s="29">
        <f>+CD68+CD70+CD72+CD74+CD76</f>
        <v>513360837.21573865</v>
      </c>
    </row>
    <row r="68" spans="2:82" ht="38.25" hidden="1" x14ac:dyDescent="0.2">
      <c r="B68" s="1">
        <v>3</v>
      </c>
      <c r="C68" s="30">
        <f t="shared" si="1"/>
        <v>3</v>
      </c>
      <c r="D68" s="30">
        <f t="shared" si="1"/>
        <v>3</v>
      </c>
      <c r="E68" s="37">
        <v>1</v>
      </c>
      <c r="F68" s="30"/>
      <c r="G68" s="30"/>
      <c r="H68" s="32" t="s">
        <v>216</v>
      </c>
      <c r="I68" s="33">
        <f>+I69</f>
        <v>1</v>
      </c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33"/>
      <c r="CD68" s="33">
        <f>+CD69</f>
        <v>192408252.71573868</v>
      </c>
    </row>
    <row r="69" spans="2:82" ht="63.75" hidden="1" x14ac:dyDescent="0.2">
      <c r="B69" s="1">
        <v>4</v>
      </c>
      <c r="C69" s="18">
        <f t="shared" si="1"/>
        <v>3</v>
      </c>
      <c r="D69" s="18">
        <f t="shared" si="1"/>
        <v>3</v>
      </c>
      <c r="E69" s="18">
        <f>+E68</f>
        <v>1</v>
      </c>
      <c r="F69" s="18">
        <v>13</v>
      </c>
      <c r="G69" s="18"/>
      <c r="H69" s="34" t="s">
        <v>236</v>
      </c>
      <c r="I69" s="35">
        <v>1</v>
      </c>
      <c r="J69" s="36">
        <f>+I69</f>
        <v>1</v>
      </c>
      <c r="K69" s="26">
        <v>0</v>
      </c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>
        <v>192408252.71573868</v>
      </c>
      <c r="BY69" s="26"/>
      <c r="BZ69" s="26"/>
      <c r="CA69" s="26"/>
      <c r="CB69" s="26"/>
      <c r="CC69" s="35"/>
      <c r="CD69" s="35">
        <f>+SUM(K69:CC69)</f>
        <v>192408252.71573868</v>
      </c>
    </row>
    <row r="70" spans="2:82" ht="38.25" hidden="1" x14ac:dyDescent="0.2">
      <c r="B70" s="1">
        <v>3</v>
      </c>
      <c r="C70" s="30">
        <f t="shared" si="1"/>
        <v>3</v>
      </c>
      <c r="D70" s="30">
        <f t="shared" si="1"/>
        <v>3</v>
      </c>
      <c r="E70" s="37">
        <v>2</v>
      </c>
      <c r="F70" s="30"/>
      <c r="G70" s="30"/>
      <c r="H70" s="32" t="s">
        <v>237</v>
      </c>
      <c r="I70" s="33">
        <f>+I71</f>
        <v>1</v>
      </c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33"/>
      <c r="CD70" s="33">
        <f>+CD71</f>
        <v>19649185</v>
      </c>
    </row>
    <row r="71" spans="2:82" ht="63.75" hidden="1" x14ac:dyDescent="0.2">
      <c r="B71" s="1">
        <v>4</v>
      </c>
      <c r="C71" s="18">
        <f t="shared" ref="C71:D77" si="2">+C70</f>
        <v>3</v>
      </c>
      <c r="D71" s="18">
        <f t="shared" si="2"/>
        <v>3</v>
      </c>
      <c r="E71" s="18">
        <f>+E70</f>
        <v>2</v>
      </c>
      <c r="F71" s="18">
        <v>1</v>
      </c>
      <c r="G71" s="18"/>
      <c r="H71" s="34" t="s">
        <v>238</v>
      </c>
      <c r="I71" s="35">
        <v>1</v>
      </c>
      <c r="J71" s="36">
        <f>+I71</f>
        <v>1</v>
      </c>
      <c r="K71" s="26">
        <v>19649185</v>
      </c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35"/>
      <c r="CD71" s="35">
        <f>+SUM(K71:CC71)</f>
        <v>19649185</v>
      </c>
    </row>
    <row r="72" spans="2:82" ht="25.5" hidden="1" x14ac:dyDescent="0.2">
      <c r="B72" s="1">
        <v>3</v>
      </c>
      <c r="C72" s="30">
        <f t="shared" si="2"/>
        <v>3</v>
      </c>
      <c r="D72" s="30">
        <f t="shared" si="2"/>
        <v>3</v>
      </c>
      <c r="E72" s="37">
        <v>3</v>
      </c>
      <c r="F72" s="30"/>
      <c r="G72" s="30"/>
      <c r="H72" s="32" t="s">
        <v>239</v>
      </c>
      <c r="I72" s="33">
        <f>+I73</f>
        <v>1</v>
      </c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33"/>
      <c r="CD72" s="33">
        <f>+CD73</f>
        <v>71947455</v>
      </c>
    </row>
    <row r="73" spans="2:82" ht="76.5" hidden="1" x14ac:dyDescent="0.2">
      <c r="B73" s="1">
        <v>4</v>
      </c>
      <c r="C73" s="18">
        <f t="shared" si="2"/>
        <v>3</v>
      </c>
      <c r="D73" s="18">
        <f t="shared" si="2"/>
        <v>3</v>
      </c>
      <c r="E73" s="18">
        <f>+E72</f>
        <v>3</v>
      </c>
      <c r="F73" s="18">
        <v>6</v>
      </c>
      <c r="G73" s="18"/>
      <c r="H73" s="34" t="s">
        <v>240</v>
      </c>
      <c r="I73" s="35">
        <v>1</v>
      </c>
      <c r="J73" s="36">
        <f>+I73</f>
        <v>1</v>
      </c>
      <c r="K73" s="26">
        <v>71947455</v>
      </c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35"/>
      <c r="CD73" s="35">
        <f>+SUM(K73:CC73)</f>
        <v>71947455</v>
      </c>
    </row>
    <row r="74" spans="2:82" ht="38.25" hidden="1" x14ac:dyDescent="0.2">
      <c r="B74" s="1">
        <v>3</v>
      </c>
      <c r="C74" s="30">
        <f t="shared" si="2"/>
        <v>3</v>
      </c>
      <c r="D74" s="30">
        <f t="shared" si="2"/>
        <v>3</v>
      </c>
      <c r="E74" s="37">
        <v>4</v>
      </c>
      <c r="F74" s="30"/>
      <c r="G74" s="30"/>
      <c r="H74" s="32" t="s">
        <v>199</v>
      </c>
      <c r="I74" s="33">
        <f>+I75</f>
        <v>1</v>
      </c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33"/>
      <c r="CD74" s="33">
        <f>+CD75</f>
        <v>143992025.5</v>
      </c>
    </row>
    <row r="75" spans="2:82" ht="76.5" hidden="1" x14ac:dyDescent="0.2">
      <c r="B75" s="1">
        <v>4</v>
      </c>
      <c r="C75" s="18">
        <f t="shared" si="2"/>
        <v>3</v>
      </c>
      <c r="D75" s="18">
        <f t="shared" si="2"/>
        <v>3</v>
      </c>
      <c r="E75" s="18">
        <f>+E74</f>
        <v>4</v>
      </c>
      <c r="F75" s="18">
        <v>2</v>
      </c>
      <c r="G75" s="18"/>
      <c r="H75" s="34" t="s">
        <v>241</v>
      </c>
      <c r="I75" s="35">
        <v>1</v>
      </c>
      <c r="J75" s="36">
        <f>+I75</f>
        <v>1</v>
      </c>
      <c r="K75" s="26">
        <v>143992025.5</v>
      </c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35"/>
      <c r="CD75" s="35">
        <f>+SUM(K75:CC75)</f>
        <v>143992025.5</v>
      </c>
    </row>
    <row r="76" spans="2:82" ht="25.5" hidden="1" x14ac:dyDescent="0.2">
      <c r="B76" s="1">
        <v>3</v>
      </c>
      <c r="C76" s="30">
        <f t="shared" si="2"/>
        <v>3</v>
      </c>
      <c r="D76" s="30">
        <f t="shared" si="2"/>
        <v>3</v>
      </c>
      <c r="E76" s="37">
        <v>5</v>
      </c>
      <c r="F76" s="30"/>
      <c r="G76" s="30"/>
      <c r="H76" s="32" t="s">
        <v>220</v>
      </c>
      <c r="I76" s="33">
        <f>+I77</f>
        <v>1</v>
      </c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33"/>
      <c r="CD76" s="33">
        <f>+CD77</f>
        <v>85363919</v>
      </c>
    </row>
    <row r="77" spans="2:82" ht="51" hidden="1" x14ac:dyDescent="0.2">
      <c r="B77" s="1">
        <v>4</v>
      </c>
      <c r="C77" s="18">
        <f t="shared" si="2"/>
        <v>3</v>
      </c>
      <c r="D77" s="18">
        <f t="shared" si="2"/>
        <v>3</v>
      </c>
      <c r="E77" s="18">
        <f>+E76</f>
        <v>5</v>
      </c>
      <c r="F77" s="18">
        <v>9</v>
      </c>
      <c r="G77" s="18"/>
      <c r="H77" s="34" t="s">
        <v>221</v>
      </c>
      <c r="I77" s="35">
        <v>1</v>
      </c>
      <c r="J77" s="36">
        <f>+I77</f>
        <v>1</v>
      </c>
      <c r="K77" s="26">
        <v>85363919</v>
      </c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35"/>
      <c r="CD77" s="35">
        <f>+SUM(K77:CC77)</f>
        <v>85363919</v>
      </c>
    </row>
    <row r="78" spans="2:82" hidden="1" x14ac:dyDescent="0.2">
      <c r="B78" s="1">
        <v>1</v>
      </c>
      <c r="C78" s="24">
        <v>4</v>
      </c>
      <c r="D78" s="24"/>
      <c r="E78" s="24"/>
      <c r="F78" s="24"/>
      <c r="G78" s="24"/>
      <c r="H78" s="24" t="s">
        <v>190</v>
      </c>
      <c r="I78" s="25">
        <f>+I79+I82+I85</f>
        <v>4</v>
      </c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5"/>
      <c r="CD78" s="25">
        <f>+CD79+CD82+CD85</f>
        <v>1404136011.238184</v>
      </c>
    </row>
    <row r="79" spans="2:82" hidden="1" x14ac:dyDescent="0.2">
      <c r="B79" s="1">
        <v>2</v>
      </c>
      <c r="C79" s="28">
        <f t="shared" ref="C79:C89" si="3">+C78</f>
        <v>4</v>
      </c>
      <c r="D79" s="28">
        <v>1</v>
      </c>
      <c r="E79" s="28"/>
      <c r="F79" s="28"/>
      <c r="G79" s="28"/>
      <c r="H79" s="28" t="s">
        <v>242</v>
      </c>
      <c r="I79" s="29">
        <f>+I80</f>
        <v>1</v>
      </c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9"/>
      <c r="CD79" s="29">
        <f>+CD80</f>
        <v>1150000000.738184</v>
      </c>
    </row>
    <row r="80" spans="2:82" ht="25.5" hidden="1" x14ac:dyDescent="0.2">
      <c r="B80" s="1">
        <v>3</v>
      </c>
      <c r="C80" s="30">
        <f t="shared" si="3"/>
        <v>4</v>
      </c>
      <c r="D80" s="30">
        <f>+D79</f>
        <v>1</v>
      </c>
      <c r="E80" s="37">
        <v>2</v>
      </c>
      <c r="F80" s="30"/>
      <c r="G80" s="30"/>
      <c r="H80" s="32" t="s">
        <v>220</v>
      </c>
      <c r="I80" s="33">
        <f>+I81</f>
        <v>1</v>
      </c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33"/>
      <c r="CD80" s="33">
        <f>+CD81</f>
        <v>1150000000.738184</v>
      </c>
    </row>
    <row r="81" spans="2:82" ht="63.75" hidden="1" x14ac:dyDescent="0.2">
      <c r="B81" s="1">
        <v>4</v>
      </c>
      <c r="C81" s="18">
        <f t="shared" si="3"/>
        <v>4</v>
      </c>
      <c r="D81" s="18">
        <f>+D80</f>
        <v>1</v>
      </c>
      <c r="E81" s="18">
        <f>+E80</f>
        <v>2</v>
      </c>
      <c r="F81" s="18">
        <v>10</v>
      </c>
      <c r="G81" s="18"/>
      <c r="H81" s="34" t="s">
        <v>243</v>
      </c>
      <c r="I81" s="35">
        <v>1</v>
      </c>
      <c r="J81" s="36">
        <f>+I81</f>
        <v>1</v>
      </c>
      <c r="K81" s="26">
        <v>0</v>
      </c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>
        <v>1150000000.738184</v>
      </c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35"/>
      <c r="CD81" s="35">
        <f>+SUM(K81:CC81)</f>
        <v>1150000000.738184</v>
      </c>
    </row>
    <row r="82" spans="2:82" hidden="1" x14ac:dyDescent="0.2">
      <c r="B82" s="1">
        <v>2</v>
      </c>
      <c r="C82" s="28">
        <f t="shared" si="3"/>
        <v>4</v>
      </c>
      <c r="D82" s="28">
        <v>2</v>
      </c>
      <c r="E82" s="28"/>
      <c r="F82" s="28"/>
      <c r="G82" s="28"/>
      <c r="H82" s="28" t="s">
        <v>191</v>
      </c>
      <c r="I82" s="29">
        <f>+I83</f>
        <v>1</v>
      </c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9"/>
      <c r="CD82" s="29">
        <f>+CD83</f>
        <v>56499317</v>
      </c>
    </row>
    <row r="83" spans="2:82" ht="38.25" hidden="1" x14ac:dyDescent="0.2">
      <c r="B83" s="1">
        <v>3</v>
      </c>
      <c r="C83" s="30">
        <f t="shared" si="3"/>
        <v>4</v>
      </c>
      <c r="D83" s="30">
        <f>+D82</f>
        <v>2</v>
      </c>
      <c r="E83" s="37">
        <v>4</v>
      </c>
      <c r="F83" s="30"/>
      <c r="G83" s="30"/>
      <c r="H83" s="32" t="s">
        <v>199</v>
      </c>
      <c r="I83" s="33">
        <f>+I84</f>
        <v>1</v>
      </c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33"/>
      <c r="CD83" s="33">
        <f>+CD84</f>
        <v>56499317</v>
      </c>
    </row>
    <row r="84" spans="2:82" ht="51" hidden="1" x14ac:dyDescent="0.2">
      <c r="B84" s="1">
        <v>4</v>
      </c>
      <c r="C84" s="18">
        <f t="shared" si="3"/>
        <v>4</v>
      </c>
      <c r="D84" s="18">
        <f>+D83</f>
        <v>2</v>
      </c>
      <c r="E84" s="18">
        <f>+E83</f>
        <v>4</v>
      </c>
      <c r="F84" s="18">
        <v>3</v>
      </c>
      <c r="G84" s="18"/>
      <c r="H84" s="34" t="s">
        <v>200</v>
      </c>
      <c r="I84" s="35">
        <v>1</v>
      </c>
      <c r="J84" s="36">
        <f>+I84</f>
        <v>1</v>
      </c>
      <c r="K84" s="26">
        <v>56499317</v>
      </c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35"/>
      <c r="CD84" s="35">
        <f>+SUM(K84:CC84)</f>
        <v>56499317</v>
      </c>
    </row>
    <row r="85" spans="2:82" hidden="1" x14ac:dyDescent="0.2">
      <c r="B85" s="1">
        <v>2</v>
      </c>
      <c r="C85" s="28">
        <f t="shared" si="3"/>
        <v>4</v>
      </c>
      <c r="D85" s="28">
        <v>5</v>
      </c>
      <c r="E85" s="28"/>
      <c r="F85" s="28"/>
      <c r="G85" s="28"/>
      <c r="H85" s="28" t="s">
        <v>244</v>
      </c>
      <c r="I85" s="29">
        <f>+I86+I88</f>
        <v>2</v>
      </c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9"/>
      <c r="CD85" s="29">
        <f>+CD86+CD88</f>
        <v>197636693.5</v>
      </c>
    </row>
    <row r="86" spans="2:82" ht="38.25" hidden="1" x14ac:dyDescent="0.2">
      <c r="B86" s="1">
        <v>3</v>
      </c>
      <c r="C86" s="30">
        <f t="shared" si="3"/>
        <v>4</v>
      </c>
      <c r="D86" s="30">
        <f>+D85</f>
        <v>5</v>
      </c>
      <c r="E86" s="37">
        <v>1</v>
      </c>
      <c r="F86" s="30"/>
      <c r="G86" s="30"/>
      <c r="H86" s="32" t="s">
        <v>216</v>
      </c>
      <c r="I86" s="33">
        <f>+I87</f>
        <v>1</v>
      </c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33"/>
      <c r="CD86" s="33">
        <f>+CD87</f>
        <v>53644668</v>
      </c>
    </row>
    <row r="87" spans="2:82" ht="63.75" hidden="1" x14ac:dyDescent="0.2">
      <c r="B87" s="1">
        <v>4</v>
      </c>
      <c r="C87" s="18">
        <f t="shared" si="3"/>
        <v>4</v>
      </c>
      <c r="D87" s="18">
        <f>+D86</f>
        <v>5</v>
      </c>
      <c r="E87" s="18">
        <f>+E86</f>
        <v>1</v>
      </c>
      <c r="F87" s="18">
        <v>13</v>
      </c>
      <c r="G87" s="18"/>
      <c r="H87" s="34" t="s">
        <v>236</v>
      </c>
      <c r="I87" s="35">
        <v>1</v>
      </c>
      <c r="J87" s="36">
        <f>+I87</f>
        <v>1</v>
      </c>
      <c r="K87" s="26">
        <v>53644668</v>
      </c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35"/>
      <c r="CD87" s="35">
        <f>+SUM(K87:CC87)</f>
        <v>53644668</v>
      </c>
    </row>
    <row r="88" spans="2:82" ht="38.25" hidden="1" x14ac:dyDescent="0.2">
      <c r="B88" s="1">
        <v>3</v>
      </c>
      <c r="C88" s="30">
        <f t="shared" si="3"/>
        <v>4</v>
      </c>
      <c r="D88" s="30">
        <f>+D87</f>
        <v>5</v>
      </c>
      <c r="E88" s="37">
        <v>3</v>
      </c>
      <c r="F88" s="30"/>
      <c r="G88" s="30"/>
      <c r="H88" s="32" t="s">
        <v>192</v>
      </c>
      <c r="I88" s="33">
        <f>+I89</f>
        <v>1</v>
      </c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33"/>
      <c r="CD88" s="33">
        <f>+CD89</f>
        <v>143992025.5</v>
      </c>
    </row>
    <row r="89" spans="2:82" ht="76.5" hidden="1" x14ac:dyDescent="0.2">
      <c r="B89" s="1">
        <v>4</v>
      </c>
      <c r="C89" s="18">
        <f t="shared" si="3"/>
        <v>4</v>
      </c>
      <c r="D89" s="18">
        <f>+D88</f>
        <v>5</v>
      </c>
      <c r="E89" s="18">
        <f>+E88</f>
        <v>3</v>
      </c>
      <c r="F89" s="18">
        <v>8</v>
      </c>
      <c r="G89" s="18"/>
      <c r="H89" s="34" t="s">
        <v>245</v>
      </c>
      <c r="I89" s="35">
        <v>1</v>
      </c>
      <c r="J89" s="36">
        <f>+I89</f>
        <v>1</v>
      </c>
      <c r="K89" s="26">
        <v>143992025.5</v>
      </c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35"/>
      <c r="CD89" s="35">
        <f>+SUM(K89:CC89)</f>
        <v>143992025.5</v>
      </c>
    </row>
    <row r="90" spans="2:82" hidden="1" x14ac:dyDescent="0.2">
      <c r="B90" s="17">
        <v>0</v>
      </c>
      <c r="C90" s="19">
        <v>0</v>
      </c>
      <c r="D90" s="19"/>
      <c r="E90" s="19"/>
      <c r="F90" s="19"/>
      <c r="G90" s="20">
        <v>106</v>
      </c>
      <c r="H90" s="20" t="s">
        <v>246</v>
      </c>
      <c r="I90" s="21">
        <f>+I91+I95</f>
        <v>3</v>
      </c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1"/>
      <c r="CD90" s="21">
        <f>+CD91+CD95</f>
        <v>796561246</v>
      </c>
    </row>
    <row r="91" spans="2:82" hidden="1" x14ac:dyDescent="0.2">
      <c r="B91" s="1">
        <v>1</v>
      </c>
      <c r="C91" s="24">
        <v>2</v>
      </c>
      <c r="D91" s="24"/>
      <c r="E91" s="24"/>
      <c r="F91" s="24"/>
      <c r="G91" s="24"/>
      <c r="H91" s="24" t="s">
        <v>222</v>
      </c>
      <c r="I91" s="25">
        <f>+I92</f>
        <v>1</v>
      </c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5"/>
      <c r="CD91" s="25">
        <f>+CD92</f>
        <v>114620245</v>
      </c>
    </row>
    <row r="92" spans="2:82" hidden="1" x14ac:dyDescent="0.2">
      <c r="B92" s="1">
        <v>2</v>
      </c>
      <c r="C92" s="28">
        <f>+C91</f>
        <v>2</v>
      </c>
      <c r="D92" s="28">
        <v>1</v>
      </c>
      <c r="E92" s="28"/>
      <c r="F92" s="28"/>
      <c r="G92" s="28"/>
      <c r="H92" s="28" t="s">
        <v>247</v>
      </c>
      <c r="I92" s="29">
        <f>+I93</f>
        <v>1</v>
      </c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9"/>
      <c r="CD92" s="29">
        <f>+CD93</f>
        <v>114620245</v>
      </c>
    </row>
    <row r="93" spans="2:82" ht="38.25" hidden="1" x14ac:dyDescent="0.2">
      <c r="B93" s="1">
        <v>3</v>
      </c>
      <c r="C93" s="30">
        <f>+C92</f>
        <v>2</v>
      </c>
      <c r="D93" s="30">
        <f>+D92</f>
        <v>1</v>
      </c>
      <c r="E93" s="37">
        <v>5</v>
      </c>
      <c r="F93" s="30"/>
      <c r="G93" s="30"/>
      <c r="H93" s="32" t="s">
        <v>192</v>
      </c>
      <c r="I93" s="33">
        <f>+I94</f>
        <v>1</v>
      </c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33"/>
      <c r="CD93" s="33">
        <f>+CD94</f>
        <v>114620245</v>
      </c>
    </row>
    <row r="94" spans="2:82" ht="89.25" hidden="1" x14ac:dyDescent="0.2">
      <c r="B94" s="1">
        <v>4</v>
      </c>
      <c r="C94" s="18">
        <f>+C93</f>
        <v>2</v>
      </c>
      <c r="D94" s="18">
        <f>+D93</f>
        <v>1</v>
      </c>
      <c r="E94" s="18">
        <f>+E93</f>
        <v>5</v>
      </c>
      <c r="F94" s="18">
        <v>1</v>
      </c>
      <c r="G94" s="18"/>
      <c r="H94" s="34" t="s">
        <v>248</v>
      </c>
      <c r="I94" s="35">
        <v>1</v>
      </c>
      <c r="J94" s="36">
        <f>+I94</f>
        <v>1</v>
      </c>
      <c r="K94" s="26">
        <v>114620245</v>
      </c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35"/>
      <c r="CD94" s="35">
        <f>+SUM(K94:CC94)</f>
        <v>114620245</v>
      </c>
    </row>
    <row r="95" spans="2:82" hidden="1" x14ac:dyDescent="0.2">
      <c r="B95" s="1">
        <v>1</v>
      </c>
      <c r="C95" s="24">
        <v>4</v>
      </c>
      <c r="D95" s="24"/>
      <c r="E95" s="24"/>
      <c r="F95" s="24"/>
      <c r="G95" s="24"/>
      <c r="H95" s="24" t="s">
        <v>190</v>
      </c>
      <c r="I95" s="25">
        <f>+I96</f>
        <v>2</v>
      </c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5"/>
      <c r="CD95" s="25">
        <f>+CD96</f>
        <v>681941001</v>
      </c>
    </row>
    <row r="96" spans="2:82" hidden="1" x14ac:dyDescent="0.2">
      <c r="B96" s="1">
        <v>2</v>
      </c>
      <c r="C96" s="28">
        <f>+C95</f>
        <v>4</v>
      </c>
      <c r="D96" s="28">
        <v>5</v>
      </c>
      <c r="E96" s="28"/>
      <c r="F96" s="28"/>
      <c r="G96" s="28"/>
      <c r="H96" s="28" t="s">
        <v>244</v>
      </c>
      <c r="I96" s="29">
        <f>+I97+I99</f>
        <v>2</v>
      </c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9"/>
      <c r="CD96" s="29">
        <f>+CD97+CD99</f>
        <v>681941001</v>
      </c>
    </row>
    <row r="97" spans="2:82" ht="38.25" hidden="1" x14ac:dyDescent="0.2">
      <c r="B97" s="1">
        <v>3</v>
      </c>
      <c r="C97" s="30">
        <f>+C96</f>
        <v>4</v>
      </c>
      <c r="D97" s="30">
        <f>+D96</f>
        <v>5</v>
      </c>
      <c r="E97" s="37">
        <v>1</v>
      </c>
      <c r="F97" s="30"/>
      <c r="G97" s="30"/>
      <c r="H97" s="32" t="s">
        <v>192</v>
      </c>
      <c r="I97" s="33">
        <f>+I98</f>
        <v>1</v>
      </c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33"/>
      <c r="CD97" s="33">
        <f>+CD98</f>
        <v>258826800</v>
      </c>
    </row>
    <row r="98" spans="2:82" ht="51" hidden="1" x14ac:dyDescent="0.2">
      <c r="B98" s="1">
        <v>4</v>
      </c>
      <c r="C98" s="18">
        <f>+C97</f>
        <v>4</v>
      </c>
      <c r="D98" s="18">
        <f>+D97</f>
        <v>5</v>
      </c>
      <c r="E98" s="18">
        <f>+E97</f>
        <v>1</v>
      </c>
      <c r="F98" s="18">
        <v>2</v>
      </c>
      <c r="G98" s="18"/>
      <c r="H98" s="34" t="s">
        <v>249</v>
      </c>
      <c r="I98" s="35">
        <v>1</v>
      </c>
      <c r="J98" s="36">
        <f>+I98</f>
        <v>1</v>
      </c>
      <c r="K98" s="26">
        <v>258826800</v>
      </c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35"/>
      <c r="CD98" s="35">
        <f>+SUM(K98:CC98)</f>
        <v>258826800</v>
      </c>
    </row>
    <row r="99" spans="2:82" ht="38.25" hidden="1" x14ac:dyDescent="0.2">
      <c r="B99" s="1">
        <v>3</v>
      </c>
      <c r="C99" s="30">
        <f>+C98</f>
        <v>4</v>
      </c>
      <c r="D99" s="30">
        <f>+D98</f>
        <v>5</v>
      </c>
      <c r="E99" s="37">
        <v>3</v>
      </c>
      <c r="F99" s="30"/>
      <c r="G99" s="30"/>
      <c r="H99" s="32" t="s">
        <v>192</v>
      </c>
      <c r="I99" s="33">
        <f>+I100</f>
        <v>1</v>
      </c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33"/>
      <c r="CD99" s="33">
        <f>+CD100</f>
        <v>423114201</v>
      </c>
    </row>
    <row r="100" spans="2:82" ht="89.25" hidden="1" x14ac:dyDescent="0.2">
      <c r="B100" s="1">
        <v>4</v>
      </c>
      <c r="C100" s="18">
        <f>+C99</f>
        <v>4</v>
      </c>
      <c r="D100" s="18">
        <f>+D99</f>
        <v>5</v>
      </c>
      <c r="E100" s="18">
        <f>+E99</f>
        <v>3</v>
      </c>
      <c r="F100" s="18">
        <v>1</v>
      </c>
      <c r="G100" s="18"/>
      <c r="H100" s="34" t="s">
        <v>248</v>
      </c>
      <c r="I100" s="35">
        <v>1</v>
      </c>
      <c r="J100" s="36">
        <f>+I100</f>
        <v>1</v>
      </c>
      <c r="K100" s="26">
        <v>423114201</v>
      </c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35"/>
      <c r="CD100" s="35">
        <f>+SUM(K100:CC100)</f>
        <v>423114201</v>
      </c>
    </row>
    <row r="101" spans="2:82" hidden="1" x14ac:dyDescent="0.2">
      <c r="B101" s="17">
        <v>0</v>
      </c>
      <c r="C101" s="19">
        <v>0</v>
      </c>
      <c r="D101" s="19"/>
      <c r="E101" s="19"/>
      <c r="F101" s="19"/>
      <c r="G101" s="20" t="s">
        <v>250</v>
      </c>
      <c r="H101" s="20" t="s">
        <v>251</v>
      </c>
      <c r="I101" s="21">
        <f>+I102+I109+I113</f>
        <v>4</v>
      </c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1"/>
      <c r="CD101" s="21">
        <f>+CD102+CD109+CD113</f>
        <v>689014598</v>
      </c>
    </row>
    <row r="102" spans="2:82" hidden="1" x14ac:dyDescent="0.2">
      <c r="B102" s="1">
        <v>1</v>
      </c>
      <c r="C102" s="24">
        <v>1</v>
      </c>
      <c r="D102" s="24"/>
      <c r="E102" s="24"/>
      <c r="F102" s="24"/>
      <c r="G102" s="24"/>
      <c r="H102" s="24" t="s">
        <v>203</v>
      </c>
      <c r="I102" s="25">
        <f>+I103</f>
        <v>2</v>
      </c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5"/>
      <c r="CD102" s="25">
        <f>+CD103</f>
        <v>222238653.33333334</v>
      </c>
    </row>
    <row r="103" spans="2:82" hidden="1" x14ac:dyDescent="0.2">
      <c r="B103" s="1">
        <v>2</v>
      </c>
      <c r="C103" s="28">
        <f t="shared" ref="C103:C108" si="4">+C102</f>
        <v>1</v>
      </c>
      <c r="D103" s="28">
        <v>5</v>
      </c>
      <c r="E103" s="28"/>
      <c r="F103" s="28"/>
      <c r="G103" s="28"/>
      <c r="H103" s="28" t="s">
        <v>252</v>
      </c>
      <c r="I103" s="29">
        <f>+I104+I106</f>
        <v>2</v>
      </c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9"/>
      <c r="CD103" s="29">
        <f>+CD104+CD106</f>
        <v>222238653.33333334</v>
      </c>
    </row>
    <row r="104" spans="2:82" ht="38.25" hidden="1" x14ac:dyDescent="0.2">
      <c r="B104" s="1">
        <v>3</v>
      </c>
      <c r="C104" s="30">
        <f t="shared" si="4"/>
        <v>1</v>
      </c>
      <c r="D104" s="30">
        <f>+D103</f>
        <v>5</v>
      </c>
      <c r="E104" s="37">
        <v>3</v>
      </c>
      <c r="F104" s="30"/>
      <c r="G104" s="30"/>
      <c r="H104" s="32" t="s">
        <v>216</v>
      </c>
      <c r="I104" s="33">
        <f>+I105</f>
        <v>1</v>
      </c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33"/>
      <c r="CD104" s="33">
        <f>+CD105</f>
        <v>111119326.66666667</v>
      </c>
    </row>
    <row r="105" spans="2:82" ht="63.75" hidden="1" x14ac:dyDescent="0.2">
      <c r="B105" s="1">
        <v>4</v>
      </c>
      <c r="C105" s="18">
        <f t="shared" si="4"/>
        <v>1</v>
      </c>
      <c r="D105" s="18">
        <f>+D104</f>
        <v>5</v>
      </c>
      <c r="E105" s="18">
        <f>+E104</f>
        <v>3</v>
      </c>
      <c r="F105" s="18">
        <v>3</v>
      </c>
      <c r="G105" s="18"/>
      <c r="H105" s="34" t="s">
        <v>253</v>
      </c>
      <c r="I105" s="35">
        <v>1</v>
      </c>
      <c r="J105" s="36">
        <f>+I105</f>
        <v>1</v>
      </c>
      <c r="K105" s="26">
        <v>111119326.66666667</v>
      </c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35"/>
      <c r="CD105" s="35">
        <f>+SUM(K105:CC105)</f>
        <v>111119326.66666667</v>
      </c>
    </row>
    <row r="106" spans="2:82" hidden="1" x14ac:dyDescent="0.2">
      <c r="B106" s="1">
        <v>2</v>
      </c>
      <c r="C106" s="28">
        <f t="shared" si="4"/>
        <v>1</v>
      </c>
      <c r="D106" s="28">
        <v>10</v>
      </c>
      <c r="E106" s="28"/>
      <c r="F106" s="28"/>
      <c r="G106" s="28"/>
      <c r="H106" s="28" t="s">
        <v>254</v>
      </c>
      <c r="I106" s="29">
        <f>+I107</f>
        <v>1</v>
      </c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9"/>
      <c r="CD106" s="29">
        <f>+CD107</f>
        <v>111119326.66666667</v>
      </c>
    </row>
    <row r="107" spans="2:82" ht="38.25" hidden="1" x14ac:dyDescent="0.2">
      <c r="B107" s="1">
        <v>3</v>
      </c>
      <c r="C107" s="30">
        <f t="shared" si="4"/>
        <v>1</v>
      </c>
      <c r="D107" s="30">
        <f>+D106</f>
        <v>10</v>
      </c>
      <c r="E107" s="37">
        <v>1</v>
      </c>
      <c r="F107" s="30"/>
      <c r="G107" s="30"/>
      <c r="H107" s="32" t="s">
        <v>216</v>
      </c>
      <c r="I107" s="33">
        <f>+I108</f>
        <v>1</v>
      </c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33"/>
      <c r="CD107" s="33">
        <f>+CD108</f>
        <v>111119326.66666667</v>
      </c>
    </row>
    <row r="108" spans="2:82" ht="63.75" hidden="1" x14ac:dyDescent="0.2">
      <c r="B108" s="1">
        <v>4</v>
      </c>
      <c r="C108" s="18">
        <f t="shared" si="4"/>
        <v>1</v>
      </c>
      <c r="D108" s="18">
        <f>+D107</f>
        <v>10</v>
      </c>
      <c r="E108" s="18">
        <f>+E107</f>
        <v>1</v>
      </c>
      <c r="F108" s="18">
        <v>3</v>
      </c>
      <c r="G108" s="18"/>
      <c r="H108" s="34" t="s">
        <v>253</v>
      </c>
      <c r="I108" s="35">
        <v>1</v>
      </c>
      <c r="J108" s="36">
        <f>+I108</f>
        <v>1</v>
      </c>
      <c r="K108" s="26">
        <v>111119326.66666667</v>
      </c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35"/>
      <c r="CD108" s="35">
        <f>+SUM(K108:CC108)</f>
        <v>111119326.66666667</v>
      </c>
    </row>
    <row r="109" spans="2:82" hidden="1" x14ac:dyDescent="0.2">
      <c r="B109" s="1">
        <v>1</v>
      </c>
      <c r="C109" s="24">
        <v>3</v>
      </c>
      <c r="D109" s="24"/>
      <c r="E109" s="24"/>
      <c r="F109" s="24"/>
      <c r="G109" s="24"/>
      <c r="H109" s="24" t="s">
        <v>226</v>
      </c>
      <c r="I109" s="25">
        <f>+I110</f>
        <v>1</v>
      </c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5"/>
      <c r="CD109" s="25">
        <f>+CD110</f>
        <v>111119326.66666667</v>
      </c>
    </row>
    <row r="110" spans="2:82" hidden="1" x14ac:dyDescent="0.2">
      <c r="B110" s="1">
        <v>2</v>
      </c>
      <c r="C110" s="28">
        <f>+C109</f>
        <v>3</v>
      </c>
      <c r="D110" s="28">
        <v>1</v>
      </c>
      <c r="E110" s="28"/>
      <c r="F110" s="28"/>
      <c r="G110" s="28"/>
      <c r="H110" s="28" t="s">
        <v>227</v>
      </c>
      <c r="I110" s="29">
        <f>+I111</f>
        <v>1</v>
      </c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9"/>
      <c r="CD110" s="29">
        <f>+CD111</f>
        <v>111119326.66666667</v>
      </c>
    </row>
    <row r="111" spans="2:82" ht="38.25" hidden="1" x14ac:dyDescent="0.2">
      <c r="B111" s="1">
        <v>3</v>
      </c>
      <c r="C111" s="30">
        <f>+C110</f>
        <v>3</v>
      </c>
      <c r="D111" s="30">
        <f>+D110</f>
        <v>1</v>
      </c>
      <c r="E111" s="37">
        <v>2</v>
      </c>
      <c r="F111" s="30"/>
      <c r="G111" s="30"/>
      <c r="H111" s="32" t="s">
        <v>216</v>
      </c>
      <c r="I111" s="33">
        <f>+I112</f>
        <v>1</v>
      </c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33"/>
      <c r="CD111" s="33">
        <f>+CD112</f>
        <v>111119326.66666667</v>
      </c>
    </row>
    <row r="112" spans="2:82" ht="63.75" hidden="1" x14ac:dyDescent="0.2">
      <c r="B112" s="1">
        <v>4</v>
      </c>
      <c r="C112" s="18">
        <f>+C111</f>
        <v>3</v>
      </c>
      <c r="D112" s="18">
        <f>+D111</f>
        <v>1</v>
      </c>
      <c r="E112" s="18">
        <f>+E111</f>
        <v>2</v>
      </c>
      <c r="F112" s="18">
        <v>3</v>
      </c>
      <c r="G112" s="18"/>
      <c r="H112" s="34" t="s">
        <v>253</v>
      </c>
      <c r="I112" s="35">
        <v>1</v>
      </c>
      <c r="J112" s="36">
        <f>+I112</f>
        <v>1</v>
      </c>
      <c r="K112" s="26">
        <v>111119326.66666667</v>
      </c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35"/>
      <c r="CD112" s="35">
        <f>+SUM(K112:CC112)</f>
        <v>111119326.66666667</v>
      </c>
    </row>
    <row r="113" spans="2:82" hidden="1" x14ac:dyDescent="0.2">
      <c r="B113" s="1">
        <v>1</v>
      </c>
      <c r="C113" s="24">
        <v>4</v>
      </c>
      <c r="D113" s="24"/>
      <c r="E113" s="24"/>
      <c r="F113" s="24"/>
      <c r="G113" s="24"/>
      <c r="H113" s="24" t="s">
        <v>190</v>
      </c>
      <c r="I113" s="25">
        <f>+I114</f>
        <v>1</v>
      </c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5"/>
      <c r="CD113" s="25">
        <f>+CD114</f>
        <v>355656618</v>
      </c>
    </row>
    <row r="114" spans="2:82" hidden="1" x14ac:dyDescent="0.2">
      <c r="B114" s="1">
        <v>2</v>
      </c>
      <c r="C114" s="28">
        <f>+C113</f>
        <v>4</v>
      </c>
      <c r="D114" s="28">
        <v>2</v>
      </c>
      <c r="E114" s="28"/>
      <c r="F114" s="28"/>
      <c r="G114" s="28"/>
      <c r="H114" s="28" t="s">
        <v>191</v>
      </c>
      <c r="I114" s="29">
        <f>+I115</f>
        <v>1</v>
      </c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9"/>
      <c r="CD114" s="29">
        <f>+CD115</f>
        <v>355656618</v>
      </c>
    </row>
    <row r="115" spans="2:82" ht="38.25" hidden="1" x14ac:dyDescent="0.2">
      <c r="B115" s="1">
        <v>3</v>
      </c>
      <c r="C115" s="30">
        <f>+C114</f>
        <v>4</v>
      </c>
      <c r="D115" s="30">
        <f>+D114</f>
        <v>2</v>
      </c>
      <c r="E115" s="37">
        <v>1</v>
      </c>
      <c r="F115" s="30"/>
      <c r="G115" s="30"/>
      <c r="H115" s="32" t="s">
        <v>255</v>
      </c>
      <c r="I115" s="33">
        <f>+I116</f>
        <v>1</v>
      </c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33"/>
      <c r="CD115" s="33">
        <f>+CD116</f>
        <v>355656618</v>
      </c>
    </row>
    <row r="116" spans="2:82" ht="76.5" hidden="1" x14ac:dyDescent="0.2">
      <c r="B116" s="1">
        <v>4</v>
      </c>
      <c r="C116" s="18">
        <f>+C115</f>
        <v>4</v>
      </c>
      <c r="D116" s="18">
        <f>+D115</f>
        <v>2</v>
      </c>
      <c r="E116" s="18">
        <f>+E115</f>
        <v>1</v>
      </c>
      <c r="F116" s="18">
        <v>2</v>
      </c>
      <c r="G116" s="18"/>
      <c r="H116" s="34" t="s">
        <v>256</v>
      </c>
      <c r="I116" s="35">
        <v>1</v>
      </c>
      <c r="J116" s="36">
        <f>+I116</f>
        <v>1</v>
      </c>
      <c r="K116" s="26">
        <v>294220518</v>
      </c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>
        <v>61436100.000000007</v>
      </c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35"/>
      <c r="CD116" s="35">
        <f>+SUM(K116:CC116)</f>
        <v>355656618</v>
      </c>
    </row>
    <row r="117" spans="2:82" hidden="1" x14ac:dyDescent="0.2">
      <c r="B117" s="17">
        <v>0</v>
      </c>
      <c r="C117" s="19">
        <v>0</v>
      </c>
      <c r="D117" s="19"/>
      <c r="E117" s="19"/>
      <c r="F117" s="19"/>
      <c r="G117" s="20" t="s">
        <v>257</v>
      </c>
      <c r="H117" s="20" t="s">
        <v>258</v>
      </c>
      <c r="I117" s="21">
        <f>+I118</f>
        <v>7</v>
      </c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2"/>
      <c r="BM117" s="22"/>
      <c r="BN117" s="22"/>
      <c r="BO117" s="22"/>
      <c r="BP117" s="22"/>
      <c r="BQ117" s="22"/>
      <c r="BR117" s="22"/>
      <c r="BS117" s="22"/>
      <c r="BT117" s="22"/>
      <c r="BU117" s="22"/>
      <c r="BV117" s="22"/>
      <c r="BW117" s="22"/>
      <c r="BX117" s="22"/>
      <c r="BY117" s="22"/>
      <c r="BZ117" s="22"/>
      <c r="CA117" s="22"/>
      <c r="CB117" s="22"/>
      <c r="CC117" s="21"/>
      <c r="CD117" s="21">
        <f>+CD118</f>
        <v>2417796275.9041252</v>
      </c>
    </row>
    <row r="118" spans="2:82" hidden="1" x14ac:dyDescent="0.2">
      <c r="B118" s="1">
        <v>1</v>
      </c>
      <c r="C118" s="24">
        <v>1</v>
      </c>
      <c r="D118" s="24"/>
      <c r="E118" s="24"/>
      <c r="F118" s="24"/>
      <c r="G118" s="24"/>
      <c r="H118" s="24" t="s">
        <v>203</v>
      </c>
      <c r="I118" s="25">
        <f>+I119+I122+I125+I128+I131++I134+I137</f>
        <v>7</v>
      </c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5"/>
      <c r="CD118" s="25">
        <f>+CD119+CD122+CD125+CD128+CD131++CD134+CD137</f>
        <v>2417796275.9041252</v>
      </c>
    </row>
    <row r="119" spans="2:82" hidden="1" x14ac:dyDescent="0.2">
      <c r="B119" s="1">
        <v>2</v>
      </c>
      <c r="C119" s="28">
        <f t="shared" ref="C119:C139" si="5">+C118</f>
        <v>1</v>
      </c>
      <c r="D119" s="28">
        <v>2</v>
      </c>
      <c r="E119" s="28"/>
      <c r="F119" s="28"/>
      <c r="G119" s="28"/>
      <c r="H119" s="28" t="s">
        <v>215</v>
      </c>
      <c r="I119" s="29">
        <f>+I120</f>
        <v>1</v>
      </c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9"/>
      <c r="CD119" s="29">
        <f>+CD120</f>
        <v>304631151</v>
      </c>
    </row>
    <row r="120" spans="2:82" ht="38.25" hidden="1" x14ac:dyDescent="0.2">
      <c r="B120" s="1">
        <v>3</v>
      </c>
      <c r="C120" s="30">
        <f t="shared" si="5"/>
        <v>1</v>
      </c>
      <c r="D120" s="30">
        <f>+D119</f>
        <v>2</v>
      </c>
      <c r="E120" s="37">
        <v>2</v>
      </c>
      <c r="F120" s="30"/>
      <c r="G120" s="30"/>
      <c r="H120" s="32" t="s">
        <v>216</v>
      </c>
      <c r="I120" s="33">
        <f>+I121</f>
        <v>1</v>
      </c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33"/>
      <c r="CD120" s="33">
        <f>+CD121</f>
        <v>304631151</v>
      </c>
    </row>
    <row r="121" spans="2:82" ht="76.5" hidden="1" x14ac:dyDescent="0.2">
      <c r="B121" s="1">
        <v>4</v>
      </c>
      <c r="C121" s="18">
        <f t="shared" si="5"/>
        <v>1</v>
      </c>
      <c r="D121" s="18">
        <f>+D120</f>
        <v>2</v>
      </c>
      <c r="E121" s="18">
        <f>+E120</f>
        <v>2</v>
      </c>
      <c r="F121" s="18">
        <v>7</v>
      </c>
      <c r="G121" s="18"/>
      <c r="H121" s="34" t="s">
        <v>259</v>
      </c>
      <c r="I121" s="35">
        <v>1</v>
      </c>
      <c r="J121" s="36">
        <f>+I121</f>
        <v>1</v>
      </c>
      <c r="K121" s="26">
        <v>304631151</v>
      </c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35"/>
      <c r="CD121" s="35">
        <f>+SUM(K121:CC121)</f>
        <v>304631151</v>
      </c>
    </row>
    <row r="122" spans="2:82" hidden="1" x14ac:dyDescent="0.2">
      <c r="B122" s="1">
        <v>2</v>
      </c>
      <c r="C122" s="28">
        <f t="shared" si="5"/>
        <v>1</v>
      </c>
      <c r="D122" s="28">
        <v>9</v>
      </c>
      <c r="E122" s="28"/>
      <c r="F122" s="28"/>
      <c r="G122" s="28"/>
      <c r="H122" s="28" t="s">
        <v>260</v>
      </c>
      <c r="I122" s="29">
        <f>+I123</f>
        <v>1</v>
      </c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9"/>
      <c r="CD122" s="29">
        <f>+CD123</f>
        <v>401178451</v>
      </c>
    </row>
    <row r="123" spans="2:82" ht="38.25" hidden="1" x14ac:dyDescent="0.2">
      <c r="B123" s="1">
        <v>3</v>
      </c>
      <c r="C123" s="30">
        <f t="shared" si="5"/>
        <v>1</v>
      </c>
      <c r="D123" s="30">
        <f>+D122</f>
        <v>9</v>
      </c>
      <c r="E123" s="37">
        <v>2</v>
      </c>
      <c r="F123" s="30"/>
      <c r="G123" s="30"/>
      <c r="H123" s="32" t="s">
        <v>216</v>
      </c>
      <c r="I123" s="33">
        <f>+I124</f>
        <v>1</v>
      </c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33"/>
      <c r="CD123" s="33">
        <f>+CD124</f>
        <v>401178451</v>
      </c>
    </row>
    <row r="124" spans="2:82" ht="76.5" hidden="1" x14ac:dyDescent="0.2">
      <c r="B124" s="1">
        <v>4</v>
      </c>
      <c r="C124" s="18">
        <f t="shared" si="5"/>
        <v>1</v>
      </c>
      <c r="D124" s="18">
        <f>+D123</f>
        <v>9</v>
      </c>
      <c r="E124" s="18">
        <f>+E123</f>
        <v>2</v>
      </c>
      <c r="F124" s="18">
        <v>7</v>
      </c>
      <c r="G124" s="18"/>
      <c r="H124" s="34" t="s">
        <v>259</v>
      </c>
      <c r="I124" s="35">
        <v>1</v>
      </c>
      <c r="J124" s="36">
        <f>+I124</f>
        <v>1</v>
      </c>
      <c r="K124" s="26">
        <v>401178451</v>
      </c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35"/>
      <c r="CD124" s="35">
        <f>+SUM(K124:CC124)</f>
        <v>401178451</v>
      </c>
    </row>
    <row r="125" spans="2:82" hidden="1" x14ac:dyDescent="0.2">
      <c r="B125" s="1">
        <v>2</v>
      </c>
      <c r="C125" s="28">
        <f t="shared" si="5"/>
        <v>1</v>
      </c>
      <c r="D125" s="28">
        <v>9</v>
      </c>
      <c r="E125" s="28"/>
      <c r="F125" s="28"/>
      <c r="G125" s="28"/>
      <c r="H125" s="28" t="s">
        <v>260</v>
      </c>
      <c r="I125" s="29">
        <f>+I126</f>
        <v>1</v>
      </c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9"/>
      <c r="CD125" s="29">
        <f>+CD126</f>
        <v>373591323.63470834</v>
      </c>
    </row>
    <row r="126" spans="2:82" ht="51" hidden="1" x14ac:dyDescent="0.2">
      <c r="B126" s="1">
        <v>3</v>
      </c>
      <c r="C126" s="30">
        <f t="shared" si="5"/>
        <v>1</v>
      </c>
      <c r="D126" s="30">
        <f>+D125</f>
        <v>9</v>
      </c>
      <c r="E126" s="37">
        <v>3</v>
      </c>
      <c r="F126" s="30"/>
      <c r="G126" s="30"/>
      <c r="H126" s="32" t="s">
        <v>261</v>
      </c>
      <c r="I126" s="33">
        <f>+I127</f>
        <v>1</v>
      </c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33"/>
      <c r="CD126" s="33">
        <f>+CD127</f>
        <v>373591323.63470834</v>
      </c>
    </row>
    <row r="127" spans="2:82" ht="63.75" hidden="1" x14ac:dyDescent="0.2">
      <c r="B127" s="1">
        <v>4</v>
      </c>
      <c r="C127" s="18">
        <f t="shared" si="5"/>
        <v>1</v>
      </c>
      <c r="D127" s="18">
        <f>+D126</f>
        <v>9</v>
      </c>
      <c r="E127" s="18">
        <f>+E126</f>
        <v>3</v>
      </c>
      <c r="F127" s="18">
        <v>6</v>
      </c>
      <c r="G127" s="18"/>
      <c r="H127" s="34" t="s">
        <v>262</v>
      </c>
      <c r="I127" s="35">
        <v>1</v>
      </c>
      <c r="J127" s="36">
        <f>+I127</f>
        <v>1</v>
      </c>
      <c r="K127" s="26">
        <v>0</v>
      </c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>
        <v>82500000.000000015</v>
      </c>
      <c r="AT127" s="26"/>
      <c r="AU127" s="26"/>
      <c r="AV127" s="26"/>
      <c r="AW127" s="26"/>
      <c r="AX127" s="26"/>
      <c r="AY127" s="26"/>
      <c r="AZ127" s="26">
        <v>291091323.63470834</v>
      </c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35"/>
      <c r="CD127" s="35">
        <f>+SUM(K127:CC127)</f>
        <v>373591323.63470834</v>
      </c>
    </row>
    <row r="128" spans="2:82" hidden="1" x14ac:dyDescent="0.2">
      <c r="B128" s="1">
        <v>2</v>
      </c>
      <c r="C128" s="28">
        <f t="shared" si="5"/>
        <v>1</v>
      </c>
      <c r="D128" s="28">
        <v>9</v>
      </c>
      <c r="E128" s="28"/>
      <c r="F128" s="28"/>
      <c r="G128" s="28"/>
      <c r="H128" s="28" t="s">
        <v>260</v>
      </c>
      <c r="I128" s="29">
        <f>+I129</f>
        <v>1</v>
      </c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9"/>
      <c r="CD128" s="29">
        <f>+CD129</f>
        <v>373591323.63470834</v>
      </c>
    </row>
    <row r="129" spans="2:82" ht="38.25" hidden="1" x14ac:dyDescent="0.2">
      <c r="B129" s="1">
        <v>3</v>
      </c>
      <c r="C129" s="30">
        <f t="shared" si="5"/>
        <v>1</v>
      </c>
      <c r="D129" s="30">
        <f>+D128</f>
        <v>9</v>
      </c>
      <c r="E129" s="37">
        <v>4</v>
      </c>
      <c r="F129" s="30"/>
      <c r="G129" s="30"/>
      <c r="H129" s="32" t="s">
        <v>263</v>
      </c>
      <c r="I129" s="33">
        <f>+I130</f>
        <v>1</v>
      </c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33"/>
      <c r="CD129" s="33">
        <f>+CD130</f>
        <v>373591323.63470834</v>
      </c>
    </row>
    <row r="130" spans="2:82" ht="51" hidden="1" x14ac:dyDescent="0.2">
      <c r="B130" s="1">
        <v>4</v>
      </c>
      <c r="C130" s="18">
        <f t="shared" si="5"/>
        <v>1</v>
      </c>
      <c r="D130" s="18">
        <f>+D129</f>
        <v>9</v>
      </c>
      <c r="E130" s="18">
        <f>+E129</f>
        <v>4</v>
      </c>
      <c r="F130" s="18">
        <v>3</v>
      </c>
      <c r="G130" s="18"/>
      <c r="H130" s="34" t="s">
        <v>264</v>
      </c>
      <c r="I130" s="35">
        <v>1</v>
      </c>
      <c r="J130" s="36">
        <f>+I130</f>
        <v>1</v>
      </c>
      <c r="K130" s="26">
        <v>0</v>
      </c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>
        <v>82500000.000000015</v>
      </c>
      <c r="AT130" s="26"/>
      <c r="AU130" s="26"/>
      <c r="AV130" s="26"/>
      <c r="AW130" s="26"/>
      <c r="AX130" s="26"/>
      <c r="AY130" s="26"/>
      <c r="AZ130" s="26">
        <v>291091323.63470834</v>
      </c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35"/>
      <c r="CD130" s="35">
        <f>+SUM(K130:CC130)</f>
        <v>373591323.63470834</v>
      </c>
    </row>
    <row r="131" spans="2:82" hidden="1" x14ac:dyDescent="0.2">
      <c r="B131" s="1">
        <v>2</v>
      </c>
      <c r="C131" s="28">
        <f t="shared" si="5"/>
        <v>1</v>
      </c>
      <c r="D131" s="28">
        <v>9</v>
      </c>
      <c r="E131" s="28"/>
      <c r="F131" s="28"/>
      <c r="G131" s="28"/>
      <c r="H131" s="28" t="s">
        <v>260</v>
      </c>
      <c r="I131" s="29">
        <f>+I132</f>
        <v>1</v>
      </c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9"/>
      <c r="CD131" s="29">
        <f>+CD132</f>
        <v>473591323.63470834</v>
      </c>
    </row>
    <row r="132" spans="2:82" ht="51" hidden="1" x14ac:dyDescent="0.2">
      <c r="B132" s="1">
        <v>3</v>
      </c>
      <c r="C132" s="30">
        <f t="shared" si="5"/>
        <v>1</v>
      </c>
      <c r="D132" s="30">
        <f>+D131</f>
        <v>9</v>
      </c>
      <c r="E132" s="37">
        <v>4</v>
      </c>
      <c r="F132" s="30"/>
      <c r="G132" s="30"/>
      <c r="H132" s="32" t="s">
        <v>265</v>
      </c>
      <c r="I132" s="33">
        <f>+I133</f>
        <v>1</v>
      </c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33"/>
      <c r="CD132" s="33">
        <f>+CD133</f>
        <v>473591323.63470834</v>
      </c>
    </row>
    <row r="133" spans="2:82" ht="51" hidden="1" x14ac:dyDescent="0.2">
      <c r="B133" s="1">
        <v>4</v>
      </c>
      <c r="C133" s="18">
        <f t="shared" si="5"/>
        <v>1</v>
      </c>
      <c r="D133" s="18">
        <f>+D132</f>
        <v>9</v>
      </c>
      <c r="E133" s="18">
        <f>+E132</f>
        <v>4</v>
      </c>
      <c r="F133" s="18">
        <v>4</v>
      </c>
      <c r="G133" s="18"/>
      <c r="H133" s="34" t="s">
        <v>266</v>
      </c>
      <c r="I133" s="35">
        <v>1</v>
      </c>
      <c r="J133" s="36">
        <f>+I133</f>
        <v>1</v>
      </c>
      <c r="K133" s="26">
        <v>0</v>
      </c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>
        <v>182500000</v>
      </c>
      <c r="AT133" s="26"/>
      <c r="AU133" s="26"/>
      <c r="AV133" s="26"/>
      <c r="AW133" s="26"/>
      <c r="AX133" s="26"/>
      <c r="AY133" s="26"/>
      <c r="AZ133" s="26">
        <v>291091323.63470834</v>
      </c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35"/>
      <c r="CD133" s="35">
        <f>+SUM(K133:CC133)</f>
        <v>473591323.63470834</v>
      </c>
    </row>
    <row r="134" spans="2:82" hidden="1" x14ac:dyDescent="0.2">
      <c r="B134" s="1">
        <v>2</v>
      </c>
      <c r="C134" s="28">
        <f t="shared" si="5"/>
        <v>1</v>
      </c>
      <c r="D134" s="28">
        <v>11</v>
      </c>
      <c r="E134" s="28"/>
      <c r="F134" s="28"/>
      <c r="G134" s="28"/>
      <c r="H134" s="28" t="s">
        <v>267</v>
      </c>
      <c r="I134" s="29">
        <f>+I135</f>
        <v>1</v>
      </c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9"/>
      <c r="CD134" s="29">
        <f>+CD135</f>
        <v>421803922</v>
      </c>
    </row>
    <row r="135" spans="2:82" ht="51" hidden="1" x14ac:dyDescent="0.2">
      <c r="B135" s="1">
        <v>3</v>
      </c>
      <c r="C135" s="30">
        <f t="shared" si="5"/>
        <v>1</v>
      </c>
      <c r="D135" s="30">
        <f>+D134</f>
        <v>11</v>
      </c>
      <c r="E135" s="37">
        <v>1</v>
      </c>
      <c r="F135" s="30"/>
      <c r="G135" s="30"/>
      <c r="H135" s="32" t="s">
        <v>265</v>
      </c>
      <c r="I135" s="33">
        <f>+I136</f>
        <v>1</v>
      </c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33"/>
      <c r="CD135" s="33">
        <f>+CD136</f>
        <v>421803922</v>
      </c>
    </row>
    <row r="136" spans="2:82" ht="63.75" hidden="1" x14ac:dyDescent="0.2">
      <c r="B136" s="1">
        <v>4</v>
      </c>
      <c r="C136" s="18">
        <f t="shared" si="5"/>
        <v>1</v>
      </c>
      <c r="D136" s="18">
        <f>+D135</f>
        <v>11</v>
      </c>
      <c r="E136" s="18">
        <f>+E135</f>
        <v>1</v>
      </c>
      <c r="F136" s="18">
        <v>5</v>
      </c>
      <c r="G136" s="18"/>
      <c r="H136" s="34" t="s">
        <v>268</v>
      </c>
      <c r="I136" s="35">
        <v>1</v>
      </c>
      <c r="J136" s="36">
        <f>+I136</f>
        <v>1</v>
      </c>
      <c r="K136" s="26">
        <v>239303922</v>
      </c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>
        <v>182500000</v>
      </c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35"/>
      <c r="CD136" s="35">
        <f>+SUM(K136:CC136)</f>
        <v>421803922</v>
      </c>
    </row>
    <row r="137" spans="2:82" hidden="1" x14ac:dyDescent="0.2">
      <c r="B137" s="1">
        <v>2</v>
      </c>
      <c r="C137" s="28">
        <f t="shared" si="5"/>
        <v>1</v>
      </c>
      <c r="D137" s="28">
        <v>11</v>
      </c>
      <c r="E137" s="28"/>
      <c r="F137" s="28"/>
      <c r="G137" s="28"/>
      <c r="H137" s="28" t="s">
        <v>267</v>
      </c>
      <c r="I137" s="29">
        <f>+I138</f>
        <v>1</v>
      </c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9"/>
      <c r="CD137" s="29">
        <f>+CD138</f>
        <v>69408781</v>
      </c>
    </row>
    <row r="138" spans="2:82" ht="38.25" hidden="1" x14ac:dyDescent="0.2">
      <c r="B138" s="1">
        <v>3</v>
      </c>
      <c r="C138" s="30">
        <f t="shared" si="5"/>
        <v>1</v>
      </c>
      <c r="D138" s="30">
        <f>+D137</f>
        <v>11</v>
      </c>
      <c r="E138" s="37">
        <v>5</v>
      </c>
      <c r="F138" s="30"/>
      <c r="G138" s="30"/>
      <c r="H138" s="32" t="s">
        <v>216</v>
      </c>
      <c r="I138" s="33">
        <f>+I139</f>
        <v>1</v>
      </c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33"/>
      <c r="CD138" s="33">
        <f>+CD139</f>
        <v>69408781</v>
      </c>
    </row>
    <row r="139" spans="2:82" ht="76.5" hidden="1" x14ac:dyDescent="0.2">
      <c r="B139" s="1">
        <v>4</v>
      </c>
      <c r="C139" s="18">
        <f t="shared" si="5"/>
        <v>1</v>
      </c>
      <c r="D139" s="18">
        <f>+D138</f>
        <v>11</v>
      </c>
      <c r="E139" s="18">
        <f>+E138</f>
        <v>5</v>
      </c>
      <c r="F139" s="18">
        <v>7</v>
      </c>
      <c r="G139" s="18"/>
      <c r="H139" s="34" t="s">
        <v>259</v>
      </c>
      <c r="I139" s="35">
        <v>1</v>
      </c>
      <c r="J139" s="36">
        <f>+I139</f>
        <v>1</v>
      </c>
      <c r="K139" s="26">
        <v>69408781</v>
      </c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35"/>
      <c r="CD139" s="35">
        <f>+SUM(K139:CC139)</f>
        <v>69408781</v>
      </c>
    </row>
    <row r="140" spans="2:82" hidden="1" x14ac:dyDescent="0.2">
      <c r="B140" s="17">
        <v>0</v>
      </c>
      <c r="C140" s="19">
        <v>0</v>
      </c>
      <c r="D140" s="19"/>
      <c r="E140" s="19"/>
      <c r="F140" s="19"/>
      <c r="G140" s="20" t="s">
        <v>269</v>
      </c>
      <c r="H140" s="20" t="s">
        <v>270</v>
      </c>
      <c r="I140" s="21">
        <f>+I141</f>
        <v>2</v>
      </c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22"/>
      <c r="BM140" s="22"/>
      <c r="BN140" s="22"/>
      <c r="BO140" s="22"/>
      <c r="BP140" s="22"/>
      <c r="BQ140" s="22"/>
      <c r="BR140" s="22"/>
      <c r="BS140" s="22"/>
      <c r="BT140" s="22"/>
      <c r="BU140" s="22"/>
      <c r="BV140" s="22"/>
      <c r="BW140" s="22"/>
      <c r="BX140" s="22"/>
      <c r="BY140" s="22"/>
      <c r="BZ140" s="22"/>
      <c r="CA140" s="22"/>
      <c r="CB140" s="22"/>
      <c r="CC140" s="21"/>
      <c r="CD140" s="21">
        <f>+CD141</f>
        <v>1482467844.5203772</v>
      </c>
    </row>
    <row r="141" spans="2:82" hidden="1" x14ac:dyDescent="0.2">
      <c r="B141" s="1">
        <v>1</v>
      </c>
      <c r="C141" s="24">
        <v>2</v>
      </c>
      <c r="D141" s="24"/>
      <c r="E141" s="24"/>
      <c r="F141" s="24"/>
      <c r="G141" s="24"/>
      <c r="H141" s="24" t="s">
        <v>222</v>
      </c>
      <c r="I141" s="25">
        <f>+I142</f>
        <v>2</v>
      </c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5"/>
      <c r="CD141" s="25">
        <f>+CD142</f>
        <v>1482467844.5203772</v>
      </c>
    </row>
    <row r="142" spans="2:82" hidden="1" x14ac:dyDescent="0.2">
      <c r="B142" s="1">
        <v>2</v>
      </c>
      <c r="C142" s="28">
        <f>+C141</f>
        <v>2</v>
      </c>
      <c r="D142" s="28">
        <v>4</v>
      </c>
      <c r="E142" s="28"/>
      <c r="F142" s="28"/>
      <c r="G142" s="28"/>
      <c r="H142" s="28" t="s">
        <v>271</v>
      </c>
      <c r="I142" s="29">
        <f>+I143+I145</f>
        <v>2</v>
      </c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9"/>
      <c r="CD142" s="29">
        <f>+CD143+CD145</f>
        <v>1482467844.5203772</v>
      </c>
    </row>
    <row r="143" spans="2:82" ht="38.25" hidden="1" x14ac:dyDescent="0.2">
      <c r="B143" s="1">
        <v>3</v>
      </c>
      <c r="C143" s="30">
        <f>+C142</f>
        <v>2</v>
      </c>
      <c r="D143" s="30">
        <f>+D142</f>
        <v>4</v>
      </c>
      <c r="E143" s="37">
        <v>3</v>
      </c>
      <c r="F143" s="30"/>
      <c r="G143" s="30"/>
      <c r="H143" s="32" t="s">
        <v>272</v>
      </c>
      <c r="I143" s="33">
        <f>+I144</f>
        <v>1</v>
      </c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33"/>
      <c r="CD143" s="33">
        <f>+CD144</f>
        <v>1003120610.9642639</v>
      </c>
    </row>
    <row r="144" spans="2:82" ht="89.25" hidden="1" x14ac:dyDescent="0.2">
      <c r="B144" s="1">
        <v>4</v>
      </c>
      <c r="C144" s="18">
        <f>+C143</f>
        <v>2</v>
      </c>
      <c r="D144" s="18">
        <f>+D143</f>
        <v>4</v>
      </c>
      <c r="E144" s="18">
        <f>+E143</f>
        <v>3</v>
      </c>
      <c r="F144" s="18">
        <v>1</v>
      </c>
      <c r="G144" s="18"/>
      <c r="H144" s="34" t="s">
        <v>273</v>
      </c>
      <c r="I144" s="35">
        <v>1</v>
      </c>
      <c r="J144" s="36">
        <f>+I144</f>
        <v>1</v>
      </c>
      <c r="K144" s="26">
        <v>86517200.5</v>
      </c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>
        <v>916603410.46426392</v>
      </c>
      <c r="BV144" s="26"/>
      <c r="BW144" s="26"/>
      <c r="BX144" s="26"/>
      <c r="BY144" s="26"/>
      <c r="BZ144" s="26"/>
      <c r="CA144" s="26"/>
      <c r="CB144" s="26"/>
      <c r="CC144" s="35"/>
      <c r="CD144" s="35">
        <f>+SUM(K144:CC144)</f>
        <v>1003120610.9642639</v>
      </c>
    </row>
    <row r="145" spans="2:84" ht="13.5" hidden="1" x14ac:dyDescent="0.2">
      <c r="B145" s="1">
        <v>3</v>
      </c>
      <c r="C145" s="30">
        <f>+C144</f>
        <v>2</v>
      </c>
      <c r="D145" s="30">
        <f>+D144</f>
        <v>4</v>
      </c>
      <c r="E145" s="37">
        <v>5</v>
      </c>
      <c r="F145" s="30"/>
      <c r="G145" s="30"/>
      <c r="H145" s="32" t="s">
        <v>274</v>
      </c>
      <c r="I145" s="33">
        <f>+I146</f>
        <v>1</v>
      </c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33"/>
      <c r="CD145" s="33">
        <f>+CD146</f>
        <v>479347233.55611312</v>
      </c>
    </row>
    <row r="146" spans="2:84" ht="76.5" hidden="1" x14ac:dyDescent="0.2">
      <c r="B146" s="1">
        <v>4</v>
      </c>
      <c r="C146" s="18">
        <f>+C145</f>
        <v>2</v>
      </c>
      <c r="D146" s="18">
        <f>+D145</f>
        <v>4</v>
      </c>
      <c r="E146" s="18">
        <f>+E145</f>
        <v>5</v>
      </c>
      <c r="F146" s="18">
        <v>2</v>
      </c>
      <c r="G146" s="18"/>
      <c r="H146" s="34" t="s">
        <v>275</v>
      </c>
      <c r="I146" s="35">
        <v>1</v>
      </c>
      <c r="J146" s="36">
        <f>+I146</f>
        <v>1</v>
      </c>
      <c r="K146" s="26">
        <v>86517200.5</v>
      </c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>
        <v>392830033.05611312</v>
      </c>
      <c r="BV146" s="26"/>
      <c r="BW146" s="26"/>
      <c r="BX146" s="26"/>
      <c r="BY146" s="26"/>
      <c r="BZ146" s="26"/>
      <c r="CA146" s="26"/>
      <c r="CB146" s="26"/>
      <c r="CC146" s="35"/>
      <c r="CD146" s="35">
        <f>+SUM(K146:CC146)</f>
        <v>479347233.55611312</v>
      </c>
    </row>
    <row r="147" spans="2:84" hidden="1" x14ac:dyDescent="0.2">
      <c r="B147" s="17">
        <v>0</v>
      </c>
      <c r="C147" s="19">
        <v>0</v>
      </c>
      <c r="D147" s="19"/>
      <c r="E147" s="19"/>
      <c r="F147" s="19"/>
      <c r="G147" s="20" t="s">
        <v>276</v>
      </c>
      <c r="H147" s="20" t="s">
        <v>277</v>
      </c>
      <c r="I147" s="21">
        <f>+I148</f>
        <v>9</v>
      </c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22"/>
      <c r="BM147" s="22"/>
      <c r="BN147" s="22"/>
      <c r="BO147" s="22"/>
      <c r="BP147" s="22"/>
      <c r="BQ147" s="22"/>
      <c r="BR147" s="22"/>
      <c r="BS147" s="22"/>
      <c r="BT147" s="22"/>
      <c r="BU147" s="22"/>
      <c r="BV147" s="22"/>
      <c r="BW147" s="22"/>
      <c r="BX147" s="22"/>
      <c r="BY147" s="22"/>
      <c r="BZ147" s="22"/>
      <c r="CA147" s="22"/>
      <c r="CB147" s="22"/>
      <c r="CC147" s="21"/>
      <c r="CD147" s="21">
        <f>+CD148</f>
        <v>8404900353.7772045</v>
      </c>
      <c r="CE147">
        <v>8065996743</v>
      </c>
      <c r="CF147" s="53">
        <f>+CD147-CE147</f>
        <v>338903610.77720451</v>
      </c>
    </row>
    <row r="148" spans="2:84" hidden="1" x14ac:dyDescent="0.2">
      <c r="B148" s="1">
        <v>1</v>
      </c>
      <c r="C148" s="24">
        <v>1</v>
      </c>
      <c r="D148" s="24"/>
      <c r="E148" s="24"/>
      <c r="F148" s="24"/>
      <c r="G148" s="24"/>
      <c r="H148" s="24" t="s">
        <v>203</v>
      </c>
      <c r="I148" s="25">
        <f>+I149+I160+I163+I166</f>
        <v>9</v>
      </c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5"/>
      <c r="CD148" s="25">
        <f>+CD149+CD160+CD163+CD166</f>
        <v>8404900353.7772045</v>
      </c>
      <c r="CE148" s="70"/>
    </row>
    <row r="149" spans="2:84" hidden="1" x14ac:dyDescent="0.2">
      <c r="B149" s="1">
        <v>2</v>
      </c>
      <c r="C149" s="28">
        <f t="shared" ref="C149:E154" si="6">+C148</f>
        <v>1</v>
      </c>
      <c r="D149" s="28">
        <v>1</v>
      </c>
      <c r="E149" s="28"/>
      <c r="F149" s="28"/>
      <c r="G149" s="28"/>
      <c r="H149" s="28" t="s">
        <v>278</v>
      </c>
      <c r="I149" s="29">
        <f>+I150+I152+I158</f>
        <v>6</v>
      </c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9"/>
      <c r="CD149" s="29">
        <f>+CD150+CD152+CD158</f>
        <v>5574971657.4514704</v>
      </c>
      <c r="CE149" s="70"/>
    </row>
    <row r="150" spans="2:84" ht="25.5" hidden="1" x14ac:dyDescent="0.2">
      <c r="B150" s="1">
        <v>3</v>
      </c>
      <c r="C150" s="30">
        <f t="shared" si="6"/>
        <v>1</v>
      </c>
      <c r="D150" s="30">
        <f>+D149</f>
        <v>1</v>
      </c>
      <c r="E150" s="37">
        <v>1</v>
      </c>
      <c r="F150" s="30"/>
      <c r="G150" s="30"/>
      <c r="H150" s="32" t="s">
        <v>279</v>
      </c>
      <c r="I150" s="33">
        <f>+I151</f>
        <v>1</v>
      </c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33"/>
      <c r="CD150" s="33">
        <f>+CD151</f>
        <v>536000000</v>
      </c>
      <c r="CE150" s="70"/>
    </row>
    <row r="151" spans="2:84" ht="102" hidden="1" x14ac:dyDescent="0.2">
      <c r="B151" s="1">
        <v>4</v>
      </c>
      <c r="C151" s="18">
        <f t="shared" si="6"/>
        <v>1</v>
      </c>
      <c r="D151" s="18">
        <f>+D150</f>
        <v>1</v>
      </c>
      <c r="E151" s="18">
        <f>+E150</f>
        <v>1</v>
      </c>
      <c r="F151" s="18">
        <v>8</v>
      </c>
      <c r="G151" s="18"/>
      <c r="H151" s="34" t="s">
        <v>280</v>
      </c>
      <c r="I151" s="35">
        <v>1</v>
      </c>
      <c r="J151" s="36">
        <f>+I151</f>
        <v>1</v>
      </c>
      <c r="K151" s="69">
        <f>197096389+338903611</f>
        <v>536000000</v>
      </c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35"/>
      <c r="CD151" s="35">
        <f>+SUM(K151:CC151)</f>
        <v>536000000</v>
      </c>
    </row>
    <row r="152" spans="2:84" ht="51" hidden="1" x14ac:dyDescent="0.2">
      <c r="B152" s="1">
        <v>3</v>
      </c>
      <c r="C152" s="30">
        <f t="shared" si="6"/>
        <v>1</v>
      </c>
      <c r="D152" s="30">
        <f>+D151</f>
        <v>1</v>
      </c>
      <c r="E152" s="37">
        <v>2</v>
      </c>
      <c r="F152" s="30"/>
      <c r="G152" s="30"/>
      <c r="H152" s="32" t="s">
        <v>281</v>
      </c>
      <c r="I152" s="33">
        <f>SUM(I153:I157)</f>
        <v>4</v>
      </c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33"/>
      <c r="CD152" s="33">
        <f>SUM(CD153:CD157)</f>
        <v>4766161101.4514704</v>
      </c>
    </row>
    <row r="153" spans="2:84" ht="63.75" hidden="1" x14ac:dyDescent="0.2">
      <c r="B153" s="1">
        <v>4</v>
      </c>
      <c r="C153" s="18">
        <f t="shared" si="6"/>
        <v>1</v>
      </c>
      <c r="D153" s="18">
        <f>+D152</f>
        <v>1</v>
      </c>
      <c r="E153" s="18">
        <f>+E152</f>
        <v>2</v>
      </c>
      <c r="F153" s="18">
        <v>1</v>
      </c>
      <c r="G153" s="18"/>
      <c r="H153" s="34" t="s">
        <v>282</v>
      </c>
      <c r="I153" s="35">
        <v>1</v>
      </c>
      <c r="J153" s="36">
        <f>+I153</f>
        <v>1</v>
      </c>
      <c r="K153" s="26">
        <v>89169931</v>
      </c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35"/>
      <c r="CD153" s="35">
        <f>+SUM(K153:CC153)</f>
        <v>89169931</v>
      </c>
    </row>
    <row r="154" spans="2:84" ht="63.75" hidden="1" x14ac:dyDescent="0.2">
      <c r="B154" s="1">
        <v>4</v>
      </c>
      <c r="C154" s="18">
        <f t="shared" si="6"/>
        <v>1</v>
      </c>
      <c r="D154" s="18">
        <f t="shared" si="6"/>
        <v>1</v>
      </c>
      <c r="E154" s="18">
        <f t="shared" si="6"/>
        <v>2</v>
      </c>
      <c r="F154" s="18">
        <v>2</v>
      </c>
      <c r="G154" s="18"/>
      <c r="H154" s="34" t="s">
        <v>283</v>
      </c>
      <c r="I154" s="35">
        <v>1</v>
      </c>
      <c r="J154" s="36">
        <f>+I154</f>
        <v>1</v>
      </c>
      <c r="K154" s="26">
        <v>155608444</v>
      </c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>
        <v>350000000</v>
      </c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35"/>
      <c r="CD154" s="35">
        <f>+SUM(K154:CC154)</f>
        <v>505608444</v>
      </c>
    </row>
    <row r="155" spans="2:84" ht="51" hidden="1" x14ac:dyDescent="0.2">
      <c r="B155" s="1">
        <v>4</v>
      </c>
      <c r="C155" s="18">
        <f t="shared" ref="C155:E156" si="7">+C152</f>
        <v>1</v>
      </c>
      <c r="D155" s="18">
        <f t="shared" si="7"/>
        <v>1</v>
      </c>
      <c r="E155" s="18">
        <f t="shared" si="7"/>
        <v>2</v>
      </c>
      <c r="F155" s="18">
        <v>3</v>
      </c>
      <c r="G155" s="18"/>
      <c r="H155" s="34" t="s">
        <v>284</v>
      </c>
      <c r="I155" s="35">
        <v>1</v>
      </c>
      <c r="J155" s="36">
        <f>+I155</f>
        <v>1</v>
      </c>
      <c r="K155" s="26">
        <v>92661626</v>
      </c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>
        <v>1044505458.3</v>
      </c>
      <c r="AR155" s="26"/>
      <c r="AS155" s="26">
        <v>26342862.700000003</v>
      </c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35"/>
      <c r="CD155" s="35">
        <f>+SUM(K155:CC155)</f>
        <v>1163509947</v>
      </c>
    </row>
    <row r="156" spans="2:84" ht="63.75" hidden="1" x14ac:dyDescent="0.2">
      <c r="B156" s="1">
        <v>4</v>
      </c>
      <c r="C156" s="18">
        <f t="shared" si="7"/>
        <v>1</v>
      </c>
      <c r="D156" s="18">
        <f t="shared" si="7"/>
        <v>1</v>
      </c>
      <c r="E156" s="18">
        <f t="shared" si="7"/>
        <v>2</v>
      </c>
      <c r="F156" s="18">
        <v>4</v>
      </c>
      <c r="G156" s="18"/>
      <c r="H156" s="34" t="s">
        <v>285</v>
      </c>
      <c r="I156" s="35"/>
      <c r="J156" s="36"/>
      <c r="K156" s="26">
        <v>459309712</v>
      </c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>
        <v>1775055629.8714707</v>
      </c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>
        <v>451171600.00000006</v>
      </c>
      <c r="AT156" s="26">
        <v>217320408.85999998</v>
      </c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35"/>
      <c r="CD156" s="35">
        <f>+SUM(K156:CC156)</f>
        <v>2902857350.7314706</v>
      </c>
    </row>
    <row r="157" spans="2:84" ht="76.5" hidden="1" x14ac:dyDescent="0.2">
      <c r="B157" s="1">
        <v>4</v>
      </c>
      <c r="C157" s="18">
        <f>+C153</f>
        <v>1</v>
      </c>
      <c r="D157" s="18">
        <f>+D153</f>
        <v>1</v>
      </c>
      <c r="E157" s="18">
        <f>+E153</f>
        <v>2</v>
      </c>
      <c r="F157" s="18">
        <v>5</v>
      </c>
      <c r="G157" s="18"/>
      <c r="H157" s="34" t="s">
        <v>286</v>
      </c>
      <c r="I157" s="35">
        <v>1</v>
      </c>
      <c r="J157" s="36">
        <f>+I157</f>
        <v>1</v>
      </c>
      <c r="K157" s="26">
        <v>52229826</v>
      </c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>
        <v>52785602.719999999</v>
      </c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35"/>
      <c r="CD157" s="35">
        <f>+SUM(K157:CC157)</f>
        <v>105015428.72</v>
      </c>
    </row>
    <row r="158" spans="2:84" ht="25.5" hidden="1" x14ac:dyDescent="0.2">
      <c r="B158" s="1">
        <v>3</v>
      </c>
      <c r="C158" s="30">
        <f>+C157</f>
        <v>1</v>
      </c>
      <c r="D158" s="30">
        <f>+D157</f>
        <v>1</v>
      </c>
      <c r="E158" s="37">
        <v>3</v>
      </c>
      <c r="F158" s="30"/>
      <c r="G158" s="30"/>
      <c r="H158" s="32" t="s">
        <v>287</v>
      </c>
      <c r="I158" s="33">
        <f>+I159</f>
        <v>1</v>
      </c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33"/>
      <c r="CD158" s="33">
        <f>+CD159</f>
        <v>272810556</v>
      </c>
    </row>
    <row r="159" spans="2:84" ht="63.75" hidden="1" x14ac:dyDescent="0.2">
      <c r="B159" s="1">
        <v>4</v>
      </c>
      <c r="C159" s="18">
        <f>+C158</f>
        <v>1</v>
      </c>
      <c r="D159" s="18">
        <f>+D158</f>
        <v>1</v>
      </c>
      <c r="E159" s="18">
        <f>+E158</f>
        <v>3</v>
      </c>
      <c r="F159" s="18">
        <v>7</v>
      </c>
      <c r="G159" s="18"/>
      <c r="H159" s="34" t="s">
        <v>288</v>
      </c>
      <c r="I159" s="35">
        <v>1</v>
      </c>
      <c r="J159" s="36">
        <f>+I159</f>
        <v>1</v>
      </c>
      <c r="K159" s="26">
        <v>272810556</v>
      </c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35"/>
      <c r="CD159" s="35">
        <f>+SUM(K159:CC159)</f>
        <v>272810556</v>
      </c>
    </row>
    <row r="160" spans="2:84" hidden="1" x14ac:dyDescent="0.2">
      <c r="B160" s="1">
        <v>2</v>
      </c>
      <c r="C160" s="28">
        <f t="shared" ref="C160:C165" si="8">+C159</f>
        <v>1</v>
      </c>
      <c r="D160" s="28">
        <v>3</v>
      </c>
      <c r="E160" s="28"/>
      <c r="F160" s="28"/>
      <c r="G160" s="28"/>
      <c r="H160" s="28" t="s">
        <v>289</v>
      </c>
      <c r="I160" s="29">
        <f>+I161</f>
        <v>1</v>
      </c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9"/>
      <c r="CD160" s="29">
        <f>+CD161</f>
        <v>146415317.69999999</v>
      </c>
    </row>
    <row r="161" spans="2:82" ht="38.25" hidden="1" x14ac:dyDescent="0.2">
      <c r="B161" s="1">
        <v>3</v>
      </c>
      <c r="C161" s="30">
        <f t="shared" si="8"/>
        <v>1</v>
      </c>
      <c r="D161" s="30">
        <f>+D160</f>
        <v>3</v>
      </c>
      <c r="E161" s="37">
        <v>4</v>
      </c>
      <c r="F161" s="30"/>
      <c r="G161" s="30"/>
      <c r="H161" s="32" t="s">
        <v>290</v>
      </c>
      <c r="I161" s="33">
        <f>+I162</f>
        <v>1</v>
      </c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33"/>
      <c r="CD161" s="33">
        <f>+CD162</f>
        <v>146415317.69999999</v>
      </c>
    </row>
    <row r="162" spans="2:82" ht="76.5" hidden="1" x14ac:dyDescent="0.2">
      <c r="B162" s="1">
        <v>4</v>
      </c>
      <c r="C162" s="18">
        <f t="shared" si="8"/>
        <v>1</v>
      </c>
      <c r="D162" s="18">
        <f>+D161</f>
        <v>3</v>
      </c>
      <c r="E162" s="18">
        <f>+E161</f>
        <v>4</v>
      </c>
      <c r="F162" s="18">
        <v>9</v>
      </c>
      <c r="G162" s="18"/>
      <c r="H162" s="34" t="s">
        <v>291</v>
      </c>
      <c r="I162" s="35">
        <v>1</v>
      </c>
      <c r="J162" s="36">
        <f>+I162</f>
        <v>1</v>
      </c>
      <c r="K162" s="26">
        <v>103118342</v>
      </c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>
        <v>43296975.700000003</v>
      </c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35"/>
      <c r="CD162" s="35">
        <f>+SUM(K162:CC162)</f>
        <v>146415317.69999999</v>
      </c>
    </row>
    <row r="163" spans="2:82" hidden="1" x14ac:dyDescent="0.2">
      <c r="B163" s="1">
        <v>2</v>
      </c>
      <c r="C163" s="28">
        <f t="shared" si="8"/>
        <v>1</v>
      </c>
      <c r="D163" s="28">
        <v>8</v>
      </c>
      <c r="E163" s="28"/>
      <c r="F163" s="28"/>
      <c r="G163" s="28"/>
      <c r="H163" s="28" t="s">
        <v>292</v>
      </c>
      <c r="I163" s="29">
        <f>+I164</f>
        <v>1</v>
      </c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9"/>
      <c r="CD163" s="29">
        <f>+CD164</f>
        <v>2459398092.9257345</v>
      </c>
    </row>
    <row r="164" spans="2:82" ht="51" hidden="1" x14ac:dyDescent="0.2">
      <c r="B164" s="1">
        <v>3</v>
      </c>
      <c r="C164" s="30">
        <f t="shared" si="8"/>
        <v>1</v>
      </c>
      <c r="D164" s="30">
        <f>+D163</f>
        <v>8</v>
      </c>
      <c r="E164" s="37">
        <v>1</v>
      </c>
      <c r="F164" s="30"/>
      <c r="G164" s="30"/>
      <c r="H164" s="32" t="s">
        <v>281</v>
      </c>
      <c r="I164" s="33">
        <f>+I165</f>
        <v>1</v>
      </c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33"/>
      <c r="CD164" s="33">
        <f>+CD165</f>
        <v>2459398092.9257345</v>
      </c>
    </row>
    <row r="165" spans="2:82" ht="63.75" hidden="1" x14ac:dyDescent="0.2">
      <c r="B165" s="1">
        <v>4</v>
      </c>
      <c r="C165" s="18">
        <f t="shared" si="8"/>
        <v>1</v>
      </c>
      <c r="D165" s="18">
        <f>+D164</f>
        <v>8</v>
      </c>
      <c r="E165" s="18">
        <f>+E164</f>
        <v>1</v>
      </c>
      <c r="F165" s="18">
        <v>6</v>
      </c>
      <c r="G165" s="18"/>
      <c r="H165" s="34" t="s">
        <v>404</v>
      </c>
      <c r="I165" s="35">
        <v>1</v>
      </c>
      <c r="J165" s="36">
        <f>+I165</f>
        <v>1</v>
      </c>
      <c r="K165" s="26">
        <v>188963577</v>
      </c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>
        <v>110000000.00000001</v>
      </c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35">
        <v>2160434515.9257345</v>
      </c>
      <c r="BU165" s="26"/>
      <c r="BV165" s="26"/>
      <c r="BW165" s="26"/>
      <c r="BX165" s="26"/>
      <c r="BY165" s="26"/>
      <c r="BZ165" s="26"/>
      <c r="CA165" s="26"/>
      <c r="CB165" s="26"/>
      <c r="CC165" s="35"/>
      <c r="CD165" s="35">
        <f>+SUM(K165:CC165)</f>
        <v>2459398092.9257345</v>
      </c>
    </row>
    <row r="166" spans="2:82" hidden="1" x14ac:dyDescent="0.2">
      <c r="B166" s="1">
        <v>2</v>
      </c>
      <c r="C166" s="28">
        <f>+C159</f>
        <v>1</v>
      </c>
      <c r="D166" s="28">
        <v>11</v>
      </c>
      <c r="E166" s="28"/>
      <c r="F166" s="28"/>
      <c r="G166" s="28"/>
      <c r="H166" s="28" t="s">
        <v>267</v>
      </c>
      <c r="I166" s="29">
        <f>+I167</f>
        <v>1</v>
      </c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9"/>
      <c r="CD166" s="29">
        <f>+CD167</f>
        <v>224115285.69999999</v>
      </c>
    </row>
    <row r="167" spans="2:82" ht="51" hidden="1" x14ac:dyDescent="0.2">
      <c r="B167" s="1">
        <v>3</v>
      </c>
      <c r="C167" s="30">
        <f>+C166</f>
        <v>1</v>
      </c>
      <c r="D167" s="30">
        <f>+D166</f>
        <v>11</v>
      </c>
      <c r="E167" s="37">
        <v>2</v>
      </c>
      <c r="F167" s="30"/>
      <c r="G167" s="30"/>
      <c r="H167" s="32" t="s">
        <v>281</v>
      </c>
      <c r="I167" s="33">
        <f>+I168</f>
        <v>1</v>
      </c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33"/>
      <c r="CD167" s="33">
        <f>+CD168</f>
        <v>224115285.69999999</v>
      </c>
    </row>
    <row r="168" spans="2:82" ht="51" hidden="1" x14ac:dyDescent="0.2">
      <c r="B168" s="1">
        <v>4</v>
      </c>
      <c r="C168" s="18">
        <f>+C167</f>
        <v>1</v>
      </c>
      <c r="D168" s="18">
        <f>+D167</f>
        <v>11</v>
      </c>
      <c r="E168" s="18">
        <f>+E167</f>
        <v>2</v>
      </c>
      <c r="F168" s="18">
        <v>3</v>
      </c>
      <c r="G168" s="18"/>
      <c r="H168" s="34" t="s">
        <v>284</v>
      </c>
      <c r="I168" s="35">
        <v>1</v>
      </c>
      <c r="J168" s="36">
        <f>+I168</f>
        <v>1</v>
      </c>
      <c r="K168" s="26">
        <v>181667630</v>
      </c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>
        <v>42447655.700000003</v>
      </c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35"/>
      <c r="CD168" s="35">
        <f>+SUM(K168:CC168)</f>
        <v>224115285.69999999</v>
      </c>
    </row>
    <row r="169" spans="2:82" hidden="1" x14ac:dyDescent="0.2">
      <c r="B169" s="17">
        <v>0</v>
      </c>
      <c r="C169" s="19">
        <v>0</v>
      </c>
      <c r="D169" s="19"/>
      <c r="E169" s="19"/>
      <c r="F169" s="19"/>
      <c r="G169" s="20" t="s">
        <v>293</v>
      </c>
      <c r="H169" s="20" t="s">
        <v>294</v>
      </c>
      <c r="I169" s="21">
        <f>+I170</f>
        <v>19</v>
      </c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  <c r="BP169" s="22"/>
      <c r="BQ169" s="22"/>
      <c r="BR169" s="22"/>
      <c r="BS169" s="22"/>
      <c r="BT169" s="22"/>
      <c r="BU169" s="22"/>
      <c r="BV169" s="22"/>
      <c r="BW169" s="22"/>
      <c r="BX169" s="22"/>
      <c r="BY169" s="22"/>
      <c r="BZ169" s="22"/>
      <c r="CA169" s="22"/>
      <c r="CB169" s="22"/>
      <c r="CC169" s="21"/>
      <c r="CD169" s="21">
        <f>+CD170</f>
        <v>923319180.03999996</v>
      </c>
    </row>
    <row r="170" spans="2:82" hidden="1" x14ac:dyDescent="0.2">
      <c r="B170" s="1">
        <v>1</v>
      </c>
      <c r="C170" s="24">
        <v>1</v>
      </c>
      <c r="D170" s="24"/>
      <c r="E170" s="24"/>
      <c r="F170" s="24"/>
      <c r="G170" s="24"/>
      <c r="H170" s="24" t="s">
        <v>203</v>
      </c>
      <c r="I170" s="25">
        <f>+I171+I176+I187+I194+I205</f>
        <v>19</v>
      </c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5"/>
      <c r="CD170" s="25">
        <f>+CD171+CD176+CD187+CD194+CD205</f>
        <v>923319180.03999996</v>
      </c>
    </row>
    <row r="171" spans="2:82" hidden="1" x14ac:dyDescent="0.2">
      <c r="B171" s="1">
        <v>2</v>
      </c>
      <c r="C171" s="28">
        <f t="shared" ref="C171:D186" si="9">+C170</f>
        <v>1</v>
      </c>
      <c r="D171" s="28">
        <v>4</v>
      </c>
      <c r="E171" s="28"/>
      <c r="F171" s="28"/>
      <c r="G171" s="28"/>
      <c r="H171" s="28" t="s">
        <v>295</v>
      </c>
      <c r="I171" s="29">
        <f>+I172+I174</f>
        <v>2</v>
      </c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9"/>
      <c r="CD171" s="29">
        <f>+CD172+CD174</f>
        <v>101608129</v>
      </c>
    </row>
    <row r="172" spans="2:82" ht="51" hidden="1" x14ac:dyDescent="0.2">
      <c r="B172" s="1">
        <v>3</v>
      </c>
      <c r="C172" s="30">
        <f t="shared" si="9"/>
        <v>1</v>
      </c>
      <c r="D172" s="30">
        <f>+D171</f>
        <v>4</v>
      </c>
      <c r="E172" s="37">
        <v>1</v>
      </c>
      <c r="F172" s="30"/>
      <c r="G172" s="30"/>
      <c r="H172" s="32" t="s">
        <v>261</v>
      </c>
      <c r="I172" s="33">
        <f>+I173</f>
        <v>1</v>
      </c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33"/>
      <c r="CD172" s="33">
        <f>+CD173</f>
        <v>50804065</v>
      </c>
    </row>
    <row r="173" spans="2:82" ht="76.5" hidden="1" x14ac:dyDescent="0.2">
      <c r="B173" s="1">
        <v>4</v>
      </c>
      <c r="C173" s="18">
        <f t="shared" si="9"/>
        <v>1</v>
      </c>
      <c r="D173" s="18">
        <f>+D172</f>
        <v>4</v>
      </c>
      <c r="E173" s="18">
        <f>+E172</f>
        <v>1</v>
      </c>
      <c r="F173" s="18">
        <v>9</v>
      </c>
      <c r="G173" s="18"/>
      <c r="H173" s="34" t="s">
        <v>296</v>
      </c>
      <c r="I173" s="35">
        <v>1</v>
      </c>
      <c r="J173" s="36">
        <f>+I173</f>
        <v>1</v>
      </c>
      <c r="K173" s="26">
        <v>50804065</v>
      </c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35"/>
      <c r="CD173" s="35">
        <f>+SUM(K173:CC173)</f>
        <v>50804065</v>
      </c>
    </row>
    <row r="174" spans="2:82" ht="13.5" hidden="1" x14ac:dyDescent="0.2">
      <c r="B174" s="1">
        <v>3</v>
      </c>
      <c r="C174" s="30">
        <f t="shared" si="9"/>
        <v>1</v>
      </c>
      <c r="D174" s="30">
        <f>+D173</f>
        <v>4</v>
      </c>
      <c r="E174" s="37">
        <v>2</v>
      </c>
      <c r="F174" s="30"/>
      <c r="G174" s="30"/>
      <c r="H174" s="32" t="s">
        <v>297</v>
      </c>
      <c r="I174" s="33">
        <f>+I175</f>
        <v>1</v>
      </c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33"/>
      <c r="CD174" s="33">
        <f>+CD175</f>
        <v>50804064</v>
      </c>
    </row>
    <row r="175" spans="2:82" ht="63.75" hidden="1" x14ac:dyDescent="0.2">
      <c r="B175" s="1">
        <v>4</v>
      </c>
      <c r="C175" s="18">
        <f t="shared" si="9"/>
        <v>1</v>
      </c>
      <c r="D175" s="18">
        <f>+D174</f>
        <v>4</v>
      </c>
      <c r="E175" s="18">
        <f>+E174</f>
        <v>2</v>
      </c>
      <c r="F175" s="18">
        <v>2</v>
      </c>
      <c r="G175" s="18"/>
      <c r="H175" s="34" t="s">
        <v>298</v>
      </c>
      <c r="I175" s="35">
        <v>1</v>
      </c>
      <c r="J175" s="36">
        <f>+I175</f>
        <v>1</v>
      </c>
      <c r="K175" s="26">
        <v>50804064</v>
      </c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35"/>
      <c r="CD175" s="35">
        <f>+SUM(K175:CC175)</f>
        <v>50804064</v>
      </c>
    </row>
    <row r="176" spans="2:82" hidden="1" x14ac:dyDescent="0.2">
      <c r="B176" s="1">
        <v>2</v>
      </c>
      <c r="C176" s="28">
        <f t="shared" si="9"/>
        <v>1</v>
      </c>
      <c r="D176" s="28">
        <v>8</v>
      </c>
      <c r="E176" s="28"/>
      <c r="F176" s="28"/>
      <c r="G176" s="28"/>
      <c r="H176" s="28" t="s">
        <v>292</v>
      </c>
      <c r="I176" s="29">
        <f>+I177+I179+I181+I183+I185</f>
        <v>5</v>
      </c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9"/>
      <c r="CD176" s="29">
        <f>+CD177+CD179+CD181+CD183+CD185</f>
        <v>308800699.53999996</v>
      </c>
    </row>
    <row r="177" spans="2:82" ht="76.5" hidden="1" x14ac:dyDescent="0.2">
      <c r="B177" s="1">
        <v>3</v>
      </c>
      <c r="C177" s="30">
        <f t="shared" si="9"/>
        <v>1</v>
      </c>
      <c r="D177" s="30">
        <f t="shared" si="9"/>
        <v>8</v>
      </c>
      <c r="E177" s="37">
        <v>2</v>
      </c>
      <c r="F177" s="30"/>
      <c r="G177" s="30"/>
      <c r="H177" s="32" t="s">
        <v>299</v>
      </c>
      <c r="I177" s="33">
        <f>+I178</f>
        <v>1</v>
      </c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33"/>
      <c r="CD177" s="33">
        <f>+CD178</f>
        <v>51000520.799999997</v>
      </c>
    </row>
    <row r="178" spans="2:82" ht="63.75" hidden="1" x14ac:dyDescent="0.2">
      <c r="B178" s="1">
        <v>4</v>
      </c>
      <c r="C178" s="18">
        <f t="shared" si="9"/>
        <v>1</v>
      </c>
      <c r="D178" s="18">
        <f t="shared" si="9"/>
        <v>8</v>
      </c>
      <c r="E178" s="18">
        <f>+E177</f>
        <v>2</v>
      </c>
      <c r="F178" s="18">
        <v>5</v>
      </c>
      <c r="G178" s="18"/>
      <c r="H178" s="34" t="s">
        <v>300</v>
      </c>
      <c r="I178" s="35">
        <v>1</v>
      </c>
      <c r="J178" s="36">
        <f>+I178</f>
        <v>1</v>
      </c>
      <c r="K178" s="26">
        <v>37829090</v>
      </c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>
        <v>13171430.800000001</v>
      </c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35"/>
      <c r="CD178" s="35">
        <f>+SUM(K178:CC178)</f>
        <v>51000520.799999997</v>
      </c>
    </row>
    <row r="179" spans="2:82" ht="63.75" hidden="1" x14ac:dyDescent="0.2">
      <c r="B179" s="1">
        <v>3</v>
      </c>
      <c r="C179" s="30">
        <f t="shared" si="9"/>
        <v>1</v>
      </c>
      <c r="D179" s="30">
        <f t="shared" si="9"/>
        <v>8</v>
      </c>
      <c r="E179" s="37">
        <v>3</v>
      </c>
      <c r="F179" s="30"/>
      <c r="G179" s="30"/>
      <c r="H179" s="32" t="s">
        <v>301</v>
      </c>
      <c r="I179" s="33">
        <f>+I180</f>
        <v>1</v>
      </c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33"/>
      <c r="CD179" s="33">
        <f>+CD180</f>
        <v>44261243.799999997</v>
      </c>
    </row>
    <row r="180" spans="2:82" ht="63.75" hidden="1" x14ac:dyDescent="0.2">
      <c r="B180" s="1">
        <v>4</v>
      </c>
      <c r="C180" s="18">
        <f t="shared" si="9"/>
        <v>1</v>
      </c>
      <c r="D180" s="18">
        <f t="shared" si="9"/>
        <v>8</v>
      </c>
      <c r="E180" s="18">
        <f>+E179</f>
        <v>3</v>
      </c>
      <c r="F180" s="18">
        <v>5</v>
      </c>
      <c r="G180" s="18"/>
      <c r="H180" s="34" t="s">
        <v>300</v>
      </c>
      <c r="I180" s="35">
        <v>1</v>
      </c>
      <c r="J180" s="36">
        <f>+I180</f>
        <v>1</v>
      </c>
      <c r="K180" s="26">
        <v>31089813</v>
      </c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>
        <v>13171430.800000001</v>
      </c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35"/>
      <c r="CD180" s="35">
        <f>+SUM(K180:CC180)</f>
        <v>44261243.799999997</v>
      </c>
    </row>
    <row r="181" spans="2:82" ht="38.25" hidden="1" x14ac:dyDescent="0.2">
      <c r="B181" s="1">
        <v>3</v>
      </c>
      <c r="C181" s="30">
        <f t="shared" si="9"/>
        <v>1</v>
      </c>
      <c r="D181" s="30">
        <f t="shared" si="9"/>
        <v>8</v>
      </c>
      <c r="E181" s="37">
        <v>4</v>
      </c>
      <c r="F181" s="30"/>
      <c r="G181" s="30"/>
      <c r="H181" s="32" t="s">
        <v>216</v>
      </c>
      <c r="I181" s="33">
        <f>+I182</f>
        <v>1</v>
      </c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33"/>
      <c r="CD181" s="33">
        <f>+CD182</f>
        <v>66854653.313333333</v>
      </c>
    </row>
    <row r="182" spans="2:82" ht="89.25" hidden="1" x14ac:dyDescent="0.2">
      <c r="B182" s="1">
        <v>4</v>
      </c>
      <c r="C182" s="18">
        <f t="shared" si="9"/>
        <v>1</v>
      </c>
      <c r="D182" s="18">
        <f t="shared" si="9"/>
        <v>8</v>
      </c>
      <c r="E182" s="18">
        <f>+E181</f>
        <v>4</v>
      </c>
      <c r="F182" s="18">
        <v>10</v>
      </c>
      <c r="G182" s="18"/>
      <c r="H182" s="34" t="s">
        <v>302</v>
      </c>
      <c r="I182" s="35">
        <v>1</v>
      </c>
      <c r="J182" s="36">
        <f>+I182</f>
        <v>1</v>
      </c>
      <c r="K182" s="26">
        <v>37829090</v>
      </c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>
        <v>29025563.313333333</v>
      </c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35"/>
      <c r="CD182" s="35">
        <f>+SUM(K182:CC182)</f>
        <v>66854653.313333333</v>
      </c>
    </row>
    <row r="183" spans="2:82" ht="51" hidden="1" x14ac:dyDescent="0.2">
      <c r="B183" s="1">
        <v>3</v>
      </c>
      <c r="C183" s="30">
        <f t="shared" si="9"/>
        <v>1</v>
      </c>
      <c r="D183" s="30">
        <f t="shared" si="9"/>
        <v>8</v>
      </c>
      <c r="E183" s="37">
        <v>5</v>
      </c>
      <c r="F183" s="30"/>
      <c r="G183" s="30"/>
      <c r="H183" s="32" t="s">
        <v>261</v>
      </c>
      <c r="I183" s="33">
        <f>+I184</f>
        <v>1</v>
      </c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33"/>
      <c r="CD183" s="33">
        <f>+CD184</f>
        <v>79829628.313333333</v>
      </c>
    </row>
    <row r="184" spans="2:82" ht="76.5" hidden="1" x14ac:dyDescent="0.2">
      <c r="B184" s="1">
        <v>4</v>
      </c>
      <c r="C184" s="18">
        <f t="shared" si="9"/>
        <v>1</v>
      </c>
      <c r="D184" s="18">
        <f t="shared" si="9"/>
        <v>8</v>
      </c>
      <c r="E184" s="18">
        <f>+E183</f>
        <v>5</v>
      </c>
      <c r="F184" s="18">
        <v>9</v>
      </c>
      <c r="G184" s="18"/>
      <c r="H184" s="34" t="s">
        <v>296</v>
      </c>
      <c r="I184" s="35">
        <v>1</v>
      </c>
      <c r="J184" s="36">
        <f>+I184</f>
        <v>1</v>
      </c>
      <c r="K184" s="26">
        <v>50804065</v>
      </c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>
        <v>29025563.313333333</v>
      </c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35"/>
      <c r="CD184" s="35">
        <f>+SUM(K184:CC184)</f>
        <v>79829628.313333333</v>
      </c>
    </row>
    <row r="185" spans="2:82" ht="38.25" hidden="1" x14ac:dyDescent="0.2">
      <c r="B185" s="1">
        <v>3</v>
      </c>
      <c r="C185" s="30">
        <f t="shared" si="9"/>
        <v>1</v>
      </c>
      <c r="D185" s="30">
        <f t="shared" si="9"/>
        <v>8</v>
      </c>
      <c r="E185" s="37">
        <v>6</v>
      </c>
      <c r="F185" s="30"/>
      <c r="G185" s="30"/>
      <c r="H185" s="32" t="s">
        <v>263</v>
      </c>
      <c r="I185" s="33">
        <f>+I186</f>
        <v>1</v>
      </c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33"/>
      <c r="CD185" s="33">
        <f>+CD186</f>
        <v>66854653.313333333</v>
      </c>
    </row>
    <row r="186" spans="2:82" ht="63.75" hidden="1" x14ac:dyDescent="0.2">
      <c r="B186" s="1">
        <v>4</v>
      </c>
      <c r="C186" s="18">
        <f t="shared" si="9"/>
        <v>1</v>
      </c>
      <c r="D186" s="18">
        <f t="shared" si="9"/>
        <v>8</v>
      </c>
      <c r="E186" s="18">
        <f>+E185</f>
        <v>6</v>
      </c>
      <c r="F186" s="18">
        <v>6</v>
      </c>
      <c r="G186" s="18"/>
      <c r="H186" s="34" t="s">
        <v>303</v>
      </c>
      <c r="I186" s="35">
        <v>1</v>
      </c>
      <c r="J186" s="36">
        <f>+I186</f>
        <v>1</v>
      </c>
      <c r="K186" s="26">
        <v>37829090</v>
      </c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>
        <v>29025563.313333333</v>
      </c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35"/>
      <c r="CD186" s="35">
        <f>+SUM(K186:CC186)</f>
        <v>66854653.313333333</v>
      </c>
    </row>
    <row r="187" spans="2:82" hidden="1" x14ac:dyDescent="0.2">
      <c r="B187" s="1">
        <v>2</v>
      </c>
      <c r="C187" s="28">
        <f t="shared" ref="C187:D202" si="10">+C186</f>
        <v>1</v>
      </c>
      <c r="D187" s="28">
        <v>10</v>
      </c>
      <c r="E187" s="28"/>
      <c r="F187" s="28"/>
      <c r="G187" s="28"/>
      <c r="H187" s="28" t="s">
        <v>254</v>
      </c>
      <c r="I187" s="29">
        <f>+I188+I190+I192</f>
        <v>3</v>
      </c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9"/>
      <c r="CD187" s="29">
        <f>+CD188+CD190+CD192</f>
        <v>159970967</v>
      </c>
    </row>
    <row r="188" spans="2:82" ht="38.25" hidden="1" x14ac:dyDescent="0.2">
      <c r="B188" s="1">
        <v>3</v>
      </c>
      <c r="C188" s="30">
        <f t="shared" si="10"/>
        <v>1</v>
      </c>
      <c r="D188" s="30">
        <f t="shared" si="10"/>
        <v>10</v>
      </c>
      <c r="E188" s="37">
        <v>2</v>
      </c>
      <c r="F188" s="30"/>
      <c r="G188" s="30"/>
      <c r="H188" s="32" t="s">
        <v>209</v>
      </c>
      <c r="I188" s="33">
        <f>+I189</f>
        <v>1</v>
      </c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33"/>
      <c r="CD188" s="33">
        <f>+CD189</f>
        <v>49122962</v>
      </c>
    </row>
    <row r="189" spans="2:82" ht="76.5" hidden="1" x14ac:dyDescent="0.2">
      <c r="B189" s="1">
        <v>4</v>
      </c>
      <c r="C189" s="18">
        <f t="shared" si="10"/>
        <v>1</v>
      </c>
      <c r="D189" s="18">
        <f t="shared" si="10"/>
        <v>10</v>
      </c>
      <c r="E189" s="18">
        <f>+E188</f>
        <v>2</v>
      </c>
      <c r="F189" s="18">
        <v>8</v>
      </c>
      <c r="G189" s="18"/>
      <c r="H189" s="34" t="s">
        <v>304</v>
      </c>
      <c r="I189" s="35">
        <v>1</v>
      </c>
      <c r="J189" s="36">
        <f>+I189</f>
        <v>1</v>
      </c>
      <c r="K189" s="26">
        <v>49122962</v>
      </c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35"/>
      <c r="CD189" s="35">
        <f>+SUM(K189:CC189)</f>
        <v>49122962</v>
      </c>
    </row>
    <row r="190" spans="2:82" ht="51" hidden="1" x14ac:dyDescent="0.2">
      <c r="B190" s="1">
        <v>3</v>
      </c>
      <c r="C190" s="30">
        <f t="shared" si="10"/>
        <v>1</v>
      </c>
      <c r="D190" s="30">
        <f t="shared" si="10"/>
        <v>10</v>
      </c>
      <c r="E190" s="37">
        <v>3</v>
      </c>
      <c r="F190" s="30"/>
      <c r="G190" s="30"/>
      <c r="H190" s="32" t="s">
        <v>261</v>
      </c>
      <c r="I190" s="33">
        <f>+I191</f>
        <v>1</v>
      </c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33"/>
      <c r="CD190" s="33">
        <f>+CD191</f>
        <v>37829090</v>
      </c>
    </row>
    <row r="191" spans="2:82" ht="76.5" hidden="1" x14ac:dyDescent="0.2">
      <c r="B191" s="1">
        <v>4</v>
      </c>
      <c r="C191" s="18">
        <f t="shared" si="10"/>
        <v>1</v>
      </c>
      <c r="D191" s="18">
        <f t="shared" si="10"/>
        <v>10</v>
      </c>
      <c r="E191" s="18">
        <f>+E190</f>
        <v>3</v>
      </c>
      <c r="F191" s="18">
        <v>9</v>
      </c>
      <c r="G191" s="18"/>
      <c r="H191" s="34" t="s">
        <v>296</v>
      </c>
      <c r="I191" s="35">
        <v>1</v>
      </c>
      <c r="J191" s="36">
        <f>+I191</f>
        <v>1</v>
      </c>
      <c r="K191" s="26">
        <v>37829090</v>
      </c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35"/>
      <c r="CD191" s="35">
        <f>+SUM(K191:CC191)</f>
        <v>37829090</v>
      </c>
    </row>
    <row r="192" spans="2:82" ht="38.25" hidden="1" x14ac:dyDescent="0.2">
      <c r="B192" s="1">
        <v>3</v>
      </c>
      <c r="C192" s="30">
        <f t="shared" si="10"/>
        <v>1</v>
      </c>
      <c r="D192" s="30">
        <f t="shared" si="10"/>
        <v>10</v>
      </c>
      <c r="E192" s="37">
        <v>4</v>
      </c>
      <c r="F192" s="30"/>
      <c r="G192" s="30"/>
      <c r="H192" s="32" t="s">
        <v>263</v>
      </c>
      <c r="I192" s="33">
        <f>+I193</f>
        <v>1</v>
      </c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33"/>
      <c r="CD192" s="33">
        <f>+CD193</f>
        <v>73018915</v>
      </c>
    </row>
    <row r="193" spans="2:82" ht="63.75" hidden="1" x14ac:dyDescent="0.2">
      <c r="B193" s="1">
        <v>4</v>
      </c>
      <c r="C193" s="18">
        <f t="shared" si="10"/>
        <v>1</v>
      </c>
      <c r="D193" s="18">
        <f t="shared" si="10"/>
        <v>10</v>
      </c>
      <c r="E193" s="18">
        <f>+E192</f>
        <v>4</v>
      </c>
      <c r="F193" s="18">
        <v>6</v>
      </c>
      <c r="G193" s="18"/>
      <c r="H193" s="34" t="s">
        <v>303</v>
      </c>
      <c r="I193" s="35">
        <v>1</v>
      </c>
      <c r="J193" s="36">
        <f>+I193</f>
        <v>1</v>
      </c>
      <c r="K193" s="26">
        <v>37829090</v>
      </c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>
        <v>35189825</v>
      </c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35"/>
      <c r="CD193" s="35">
        <f>+SUM(K193:CC193)</f>
        <v>73018915</v>
      </c>
    </row>
    <row r="194" spans="2:82" hidden="1" x14ac:dyDescent="0.2">
      <c r="B194" s="1">
        <v>2</v>
      </c>
      <c r="C194" s="28">
        <f t="shared" si="10"/>
        <v>1</v>
      </c>
      <c r="D194" s="28">
        <v>13</v>
      </c>
      <c r="E194" s="28"/>
      <c r="F194" s="28"/>
      <c r="G194" s="28"/>
      <c r="H194" s="28" t="s">
        <v>305</v>
      </c>
      <c r="I194" s="29">
        <f>+I195+I197+I199+I201+I203</f>
        <v>5</v>
      </c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9"/>
      <c r="CD194" s="29">
        <f>+CD195+CD197+CD199+CD201+CD203</f>
        <v>240010835.5</v>
      </c>
    </row>
    <row r="195" spans="2:82" ht="51" hidden="1" x14ac:dyDescent="0.2">
      <c r="B195" s="1">
        <v>3</v>
      </c>
      <c r="C195" s="30">
        <f t="shared" si="10"/>
        <v>1</v>
      </c>
      <c r="D195" s="30">
        <f t="shared" si="10"/>
        <v>13</v>
      </c>
      <c r="E195" s="37">
        <v>1</v>
      </c>
      <c r="F195" s="30"/>
      <c r="G195" s="30"/>
      <c r="H195" s="32" t="s">
        <v>265</v>
      </c>
      <c r="I195" s="33">
        <f>+I196</f>
        <v>1</v>
      </c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33"/>
      <c r="CD195" s="33">
        <f>+CD196</f>
        <v>73018915</v>
      </c>
    </row>
    <row r="196" spans="2:82" ht="51" hidden="1" x14ac:dyDescent="0.2">
      <c r="B196" s="1">
        <v>4</v>
      </c>
      <c r="C196" s="18">
        <f t="shared" si="10"/>
        <v>1</v>
      </c>
      <c r="D196" s="18">
        <f t="shared" si="10"/>
        <v>13</v>
      </c>
      <c r="E196" s="18">
        <f>+E195</f>
        <v>1</v>
      </c>
      <c r="F196" s="18">
        <v>7</v>
      </c>
      <c r="G196" s="18"/>
      <c r="H196" s="34" t="s">
        <v>306</v>
      </c>
      <c r="I196" s="35">
        <v>1</v>
      </c>
      <c r="J196" s="36">
        <f>+I196</f>
        <v>1</v>
      </c>
      <c r="K196" s="26">
        <v>37829090</v>
      </c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>
        <v>35189825</v>
      </c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35"/>
      <c r="CD196" s="35">
        <f>+SUM(K196:CC196)</f>
        <v>73018915</v>
      </c>
    </row>
    <row r="197" spans="2:82" ht="63.75" hidden="1" x14ac:dyDescent="0.2">
      <c r="B197" s="1">
        <v>3</v>
      </c>
      <c r="C197" s="30">
        <f t="shared" si="10"/>
        <v>1</v>
      </c>
      <c r="D197" s="30">
        <f t="shared" si="10"/>
        <v>13</v>
      </c>
      <c r="E197" s="37">
        <v>2</v>
      </c>
      <c r="F197" s="30"/>
      <c r="G197" s="30"/>
      <c r="H197" s="32" t="s">
        <v>301</v>
      </c>
      <c r="I197" s="33">
        <f>+I198</f>
        <v>1</v>
      </c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33"/>
      <c r="CD197" s="33">
        <f>+CD198</f>
        <v>47268952.5</v>
      </c>
    </row>
    <row r="198" spans="2:82" ht="63.75" hidden="1" x14ac:dyDescent="0.2">
      <c r="B198" s="1">
        <v>4</v>
      </c>
      <c r="C198" s="18">
        <f t="shared" si="10"/>
        <v>1</v>
      </c>
      <c r="D198" s="18">
        <f t="shared" si="10"/>
        <v>13</v>
      </c>
      <c r="E198" s="18">
        <f>+E197</f>
        <v>2</v>
      </c>
      <c r="F198" s="18">
        <v>5</v>
      </c>
      <c r="G198" s="18"/>
      <c r="H198" s="34" t="s">
        <v>300</v>
      </c>
      <c r="I198" s="35">
        <v>1</v>
      </c>
      <c r="J198" s="36">
        <f>+I198</f>
        <v>1</v>
      </c>
      <c r="K198" s="26">
        <v>47268952.5</v>
      </c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35"/>
      <c r="CD198" s="35">
        <f>+SUM(K198:CC198)</f>
        <v>47268952.5</v>
      </c>
    </row>
    <row r="199" spans="2:82" ht="38.25" hidden="1" x14ac:dyDescent="0.2">
      <c r="B199" s="1">
        <v>3</v>
      </c>
      <c r="C199" s="30">
        <f t="shared" si="10"/>
        <v>1</v>
      </c>
      <c r="D199" s="30">
        <f t="shared" si="10"/>
        <v>13</v>
      </c>
      <c r="E199" s="37">
        <v>3</v>
      </c>
      <c r="F199" s="30"/>
      <c r="G199" s="30"/>
      <c r="H199" s="32" t="s">
        <v>216</v>
      </c>
      <c r="I199" s="33">
        <f>+I200</f>
        <v>1</v>
      </c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33"/>
      <c r="CD199" s="33">
        <f>+CD200</f>
        <v>37829090</v>
      </c>
    </row>
    <row r="200" spans="2:82" ht="89.25" hidden="1" x14ac:dyDescent="0.2">
      <c r="B200" s="1">
        <v>4</v>
      </c>
      <c r="C200" s="18">
        <f t="shared" si="10"/>
        <v>1</v>
      </c>
      <c r="D200" s="18">
        <f t="shared" si="10"/>
        <v>13</v>
      </c>
      <c r="E200" s="18">
        <f>+E199</f>
        <v>3</v>
      </c>
      <c r="F200" s="18">
        <v>10</v>
      </c>
      <c r="G200" s="18"/>
      <c r="H200" s="34" t="s">
        <v>302</v>
      </c>
      <c r="I200" s="35">
        <v>1</v>
      </c>
      <c r="J200" s="36">
        <f>+I200</f>
        <v>1</v>
      </c>
      <c r="K200" s="26">
        <v>37829090</v>
      </c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35"/>
      <c r="CD200" s="35">
        <f>+SUM(K200:CC200)</f>
        <v>37829090</v>
      </c>
    </row>
    <row r="201" spans="2:82" ht="51" hidden="1" x14ac:dyDescent="0.2">
      <c r="B201" s="1">
        <v>3</v>
      </c>
      <c r="C201" s="30">
        <f t="shared" si="10"/>
        <v>1</v>
      </c>
      <c r="D201" s="30">
        <f t="shared" si="10"/>
        <v>13</v>
      </c>
      <c r="E201" s="37">
        <v>4</v>
      </c>
      <c r="F201" s="30"/>
      <c r="G201" s="30"/>
      <c r="H201" s="32" t="s">
        <v>261</v>
      </c>
      <c r="I201" s="33">
        <f>+I202</f>
        <v>1</v>
      </c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33"/>
      <c r="CD201" s="33">
        <f>+CD202</f>
        <v>50804065</v>
      </c>
    </row>
    <row r="202" spans="2:82" ht="76.5" hidden="1" x14ac:dyDescent="0.2">
      <c r="B202" s="1">
        <v>4</v>
      </c>
      <c r="C202" s="18">
        <f t="shared" si="10"/>
        <v>1</v>
      </c>
      <c r="D202" s="18">
        <f t="shared" si="10"/>
        <v>13</v>
      </c>
      <c r="E202" s="18">
        <f>+E201</f>
        <v>4</v>
      </c>
      <c r="F202" s="18">
        <v>9</v>
      </c>
      <c r="G202" s="18"/>
      <c r="H202" s="34" t="s">
        <v>296</v>
      </c>
      <c r="I202" s="35">
        <v>1</v>
      </c>
      <c r="J202" s="36">
        <f>+I202</f>
        <v>1</v>
      </c>
      <c r="K202" s="26">
        <v>50804065</v>
      </c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35"/>
      <c r="CD202" s="35">
        <f>+SUM(K202:CC202)</f>
        <v>50804065</v>
      </c>
    </row>
    <row r="203" spans="2:82" ht="13.5" hidden="1" x14ac:dyDescent="0.2">
      <c r="B203" s="1">
        <v>3</v>
      </c>
      <c r="C203" s="30">
        <f t="shared" ref="C203:D213" si="11">+C202</f>
        <v>1</v>
      </c>
      <c r="D203" s="30">
        <f t="shared" si="11"/>
        <v>13</v>
      </c>
      <c r="E203" s="37">
        <v>5</v>
      </c>
      <c r="F203" s="30"/>
      <c r="G203" s="30"/>
      <c r="H203" s="32" t="s">
        <v>307</v>
      </c>
      <c r="I203" s="33">
        <f>+I204</f>
        <v>1</v>
      </c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6"/>
      <c r="CC203" s="33"/>
      <c r="CD203" s="33">
        <f>+CD204</f>
        <v>31089813</v>
      </c>
    </row>
    <row r="204" spans="2:82" ht="76.5" hidden="1" x14ac:dyDescent="0.2">
      <c r="B204" s="1">
        <v>4</v>
      </c>
      <c r="C204" s="18">
        <f t="shared" si="11"/>
        <v>1</v>
      </c>
      <c r="D204" s="18">
        <f t="shared" si="11"/>
        <v>13</v>
      </c>
      <c r="E204" s="18">
        <f>+E203</f>
        <v>5</v>
      </c>
      <c r="F204" s="18">
        <v>4</v>
      </c>
      <c r="G204" s="18"/>
      <c r="H204" s="34" t="s">
        <v>308</v>
      </c>
      <c r="I204" s="35">
        <v>1</v>
      </c>
      <c r="J204" s="36">
        <f>+I204</f>
        <v>1</v>
      </c>
      <c r="K204" s="26">
        <v>31089813</v>
      </c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  <c r="BY204" s="26"/>
      <c r="BZ204" s="26"/>
      <c r="CA204" s="26"/>
      <c r="CB204" s="26"/>
      <c r="CC204" s="35"/>
      <c r="CD204" s="35">
        <f>+SUM(K204:CC204)</f>
        <v>31089813</v>
      </c>
    </row>
    <row r="205" spans="2:82" hidden="1" x14ac:dyDescent="0.2">
      <c r="B205" s="1">
        <v>2</v>
      </c>
      <c r="C205" s="28">
        <f t="shared" si="11"/>
        <v>1</v>
      </c>
      <c r="D205" s="28">
        <v>14</v>
      </c>
      <c r="E205" s="28"/>
      <c r="F205" s="28"/>
      <c r="G205" s="28"/>
      <c r="H205" s="28" t="s">
        <v>309</v>
      </c>
      <c r="I205" s="29">
        <f>+I206+I208+I210+I212</f>
        <v>4</v>
      </c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  <c r="BY205" s="26"/>
      <c r="BZ205" s="26"/>
      <c r="CA205" s="26"/>
      <c r="CB205" s="26"/>
      <c r="CC205" s="29"/>
      <c r="CD205" s="29">
        <f>+CD206+CD208+CD210+CD212</f>
        <v>112928549</v>
      </c>
    </row>
    <row r="206" spans="2:82" ht="51" hidden="1" x14ac:dyDescent="0.2">
      <c r="B206" s="1">
        <v>3</v>
      </c>
      <c r="C206" s="30">
        <f t="shared" si="11"/>
        <v>1</v>
      </c>
      <c r="D206" s="30">
        <f t="shared" si="11"/>
        <v>14</v>
      </c>
      <c r="E206" s="37">
        <v>1</v>
      </c>
      <c r="F206" s="30"/>
      <c r="G206" s="30"/>
      <c r="H206" s="32" t="s">
        <v>281</v>
      </c>
      <c r="I206" s="33">
        <f>+I207</f>
        <v>1</v>
      </c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  <c r="BR206" s="26"/>
      <c r="BS206" s="26"/>
      <c r="BT206" s="26"/>
      <c r="BU206" s="26"/>
      <c r="BV206" s="26"/>
      <c r="BW206" s="26"/>
      <c r="BX206" s="26"/>
      <c r="BY206" s="26"/>
      <c r="BZ206" s="26"/>
      <c r="CA206" s="26"/>
      <c r="CB206" s="26"/>
      <c r="CC206" s="33"/>
      <c r="CD206" s="33">
        <f>+CD207</f>
        <v>13099459</v>
      </c>
    </row>
    <row r="207" spans="2:82" ht="76.5" hidden="1" x14ac:dyDescent="0.2">
      <c r="B207" s="1">
        <v>4</v>
      </c>
      <c r="C207" s="18">
        <f t="shared" si="11"/>
        <v>1</v>
      </c>
      <c r="D207" s="18">
        <f t="shared" si="11"/>
        <v>14</v>
      </c>
      <c r="E207" s="18">
        <f>+E206</f>
        <v>1</v>
      </c>
      <c r="F207" s="18">
        <v>3</v>
      </c>
      <c r="G207" s="18"/>
      <c r="H207" s="34" t="s">
        <v>310</v>
      </c>
      <c r="I207" s="35">
        <v>1</v>
      </c>
      <c r="J207" s="36">
        <f>+I207</f>
        <v>1</v>
      </c>
      <c r="K207" s="26">
        <v>13099459</v>
      </c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  <c r="BS207" s="26"/>
      <c r="BT207" s="26"/>
      <c r="BU207" s="26"/>
      <c r="BV207" s="26"/>
      <c r="BW207" s="26"/>
      <c r="BX207" s="26"/>
      <c r="BY207" s="26"/>
      <c r="BZ207" s="26"/>
      <c r="CA207" s="26"/>
      <c r="CB207" s="26"/>
      <c r="CC207" s="35"/>
      <c r="CD207" s="35">
        <f>+SUM(K207:CC207)</f>
        <v>13099459</v>
      </c>
    </row>
    <row r="208" spans="2:82" ht="63.75" hidden="1" x14ac:dyDescent="0.2">
      <c r="B208" s="1">
        <v>3</v>
      </c>
      <c r="C208" s="30">
        <f t="shared" si="11"/>
        <v>1</v>
      </c>
      <c r="D208" s="30">
        <f t="shared" si="11"/>
        <v>14</v>
      </c>
      <c r="E208" s="37">
        <v>2</v>
      </c>
      <c r="F208" s="30"/>
      <c r="G208" s="30"/>
      <c r="H208" s="32" t="s">
        <v>301</v>
      </c>
      <c r="I208" s="33">
        <f>+I209</f>
        <v>1</v>
      </c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  <c r="BS208" s="26"/>
      <c r="BT208" s="26"/>
      <c r="BU208" s="26"/>
      <c r="BV208" s="26"/>
      <c r="BW208" s="26"/>
      <c r="BX208" s="26"/>
      <c r="BY208" s="26"/>
      <c r="BZ208" s="26"/>
      <c r="CA208" s="26"/>
      <c r="CB208" s="26"/>
      <c r="CC208" s="33"/>
      <c r="CD208" s="33">
        <f>+CD209</f>
        <v>37829090</v>
      </c>
    </row>
    <row r="209" spans="2:82" ht="63.75" hidden="1" x14ac:dyDescent="0.2">
      <c r="B209" s="1">
        <v>4</v>
      </c>
      <c r="C209" s="18">
        <f t="shared" si="11"/>
        <v>1</v>
      </c>
      <c r="D209" s="18">
        <f t="shared" si="11"/>
        <v>14</v>
      </c>
      <c r="E209" s="18">
        <f>+E208</f>
        <v>2</v>
      </c>
      <c r="F209" s="18">
        <v>5</v>
      </c>
      <c r="G209" s="18"/>
      <c r="H209" s="34" t="s">
        <v>300</v>
      </c>
      <c r="I209" s="35">
        <v>1</v>
      </c>
      <c r="J209" s="36">
        <f>+I209</f>
        <v>1</v>
      </c>
      <c r="K209" s="26">
        <v>37829090</v>
      </c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  <c r="BS209" s="26"/>
      <c r="BT209" s="26"/>
      <c r="BU209" s="26"/>
      <c r="BV209" s="26"/>
      <c r="BW209" s="26"/>
      <c r="BX209" s="26"/>
      <c r="BY209" s="26"/>
      <c r="BZ209" s="26"/>
      <c r="CA209" s="26"/>
      <c r="CB209" s="26"/>
      <c r="CC209" s="35"/>
      <c r="CD209" s="35">
        <f>+SUM(K209:CC209)</f>
        <v>37829090</v>
      </c>
    </row>
    <row r="210" spans="2:82" ht="51" hidden="1" x14ac:dyDescent="0.2">
      <c r="B210" s="1">
        <v>3</v>
      </c>
      <c r="C210" s="30">
        <f t="shared" si="11"/>
        <v>1</v>
      </c>
      <c r="D210" s="30">
        <f t="shared" si="11"/>
        <v>14</v>
      </c>
      <c r="E210" s="37">
        <v>3</v>
      </c>
      <c r="F210" s="30"/>
      <c r="G210" s="30"/>
      <c r="H210" s="32" t="s">
        <v>261</v>
      </c>
      <c r="I210" s="33">
        <f>+I211</f>
        <v>1</v>
      </c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  <c r="BS210" s="26"/>
      <c r="BT210" s="26"/>
      <c r="BU210" s="26"/>
      <c r="BV210" s="26"/>
      <c r="BW210" s="26"/>
      <c r="BX210" s="26"/>
      <c r="BY210" s="26"/>
      <c r="BZ210" s="26"/>
      <c r="CA210" s="26"/>
      <c r="CB210" s="26"/>
      <c r="CC210" s="33"/>
      <c r="CD210" s="33">
        <f>+CD211</f>
        <v>31000000</v>
      </c>
    </row>
    <row r="211" spans="2:82" ht="76.5" hidden="1" x14ac:dyDescent="0.2">
      <c r="B211" s="1">
        <v>4</v>
      </c>
      <c r="C211" s="18">
        <f t="shared" si="11"/>
        <v>1</v>
      </c>
      <c r="D211" s="18">
        <f t="shared" si="11"/>
        <v>14</v>
      </c>
      <c r="E211" s="18">
        <f>+E210</f>
        <v>3</v>
      </c>
      <c r="F211" s="18">
        <v>9</v>
      </c>
      <c r="G211" s="18"/>
      <c r="H211" s="34" t="s">
        <v>296</v>
      </c>
      <c r="I211" s="35">
        <v>1</v>
      </c>
      <c r="J211" s="36">
        <f>+I211</f>
        <v>1</v>
      </c>
      <c r="K211" s="26">
        <v>31000000</v>
      </c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  <c r="BS211" s="26"/>
      <c r="BT211" s="26"/>
      <c r="BU211" s="26"/>
      <c r="BV211" s="26"/>
      <c r="BW211" s="26"/>
      <c r="BX211" s="26"/>
      <c r="BY211" s="26"/>
      <c r="BZ211" s="26"/>
      <c r="CA211" s="26"/>
      <c r="CB211" s="26"/>
      <c r="CC211" s="35"/>
      <c r="CD211" s="35">
        <f>+SUM(K211:CC211)</f>
        <v>31000000</v>
      </c>
    </row>
    <row r="212" spans="2:82" ht="25.5" hidden="1" x14ac:dyDescent="0.2">
      <c r="B212" s="1">
        <v>3</v>
      </c>
      <c r="C212" s="30">
        <f t="shared" si="11"/>
        <v>1</v>
      </c>
      <c r="D212" s="30">
        <f t="shared" si="11"/>
        <v>14</v>
      </c>
      <c r="E212" s="37">
        <v>4</v>
      </c>
      <c r="F212" s="30"/>
      <c r="G212" s="30"/>
      <c r="H212" s="32" t="s">
        <v>311</v>
      </c>
      <c r="I212" s="33">
        <f>+I213</f>
        <v>1</v>
      </c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  <c r="BY212" s="26"/>
      <c r="BZ212" s="26"/>
      <c r="CA212" s="26"/>
      <c r="CB212" s="26"/>
      <c r="CC212" s="33"/>
      <c r="CD212" s="33">
        <f>+CD213</f>
        <v>31000000</v>
      </c>
    </row>
    <row r="213" spans="2:82" ht="38.25" hidden="1" x14ac:dyDescent="0.2">
      <c r="B213" s="1">
        <v>4</v>
      </c>
      <c r="C213" s="18">
        <f t="shared" si="11"/>
        <v>1</v>
      </c>
      <c r="D213" s="18">
        <f t="shared" si="11"/>
        <v>14</v>
      </c>
      <c r="E213" s="18">
        <f>+E212</f>
        <v>4</v>
      </c>
      <c r="F213" s="18">
        <v>1</v>
      </c>
      <c r="G213" s="18"/>
      <c r="H213" s="34" t="s">
        <v>312</v>
      </c>
      <c r="I213" s="35">
        <v>1</v>
      </c>
      <c r="J213" s="36">
        <f>+I213</f>
        <v>1</v>
      </c>
      <c r="K213" s="26">
        <v>31000000</v>
      </c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  <c r="BS213" s="26"/>
      <c r="BT213" s="26"/>
      <c r="BU213" s="26"/>
      <c r="BV213" s="26"/>
      <c r="BW213" s="26"/>
      <c r="BX213" s="26"/>
      <c r="BY213" s="26"/>
      <c r="BZ213" s="26"/>
      <c r="CA213" s="26"/>
      <c r="CB213" s="26"/>
      <c r="CC213" s="35"/>
      <c r="CD213" s="35">
        <f>+SUM(K213:CC213)</f>
        <v>31000000</v>
      </c>
    </row>
    <row r="214" spans="2:82" hidden="1" x14ac:dyDescent="0.2">
      <c r="B214" s="17">
        <v>0</v>
      </c>
      <c r="C214" s="19">
        <v>0</v>
      </c>
      <c r="D214" s="19"/>
      <c r="E214" s="19"/>
      <c r="F214" s="19"/>
      <c r="G214" s="20" t="s">
        <v>313</v>
      </c>
      <c r="H214" s="20" t="s">
        <v>314</v>
      </c>
      <c r="I214" s="21">
        <f>+I215+I250+I263+I270</f>
        <v>24</v>
      </c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2"/>
      <c r="BI214" s="22"/>
      <c r="BJ214" s="22"/>
      <c r="BK214" s="22"/>
      <c r="BL214" s="22"/>
      <c r="BM214" s="22"/>
      <c r="BN214" s="22"/>
      <c r="BO214" s="22"/>
      <c r="BP214" s="22"/>
      <c r="BQ214" s="22"/>
      <c r="BR214" s="22"/>
      <c r="BS214" s="22"/>
      <c r="BT214" s="22"/>
      <c r="BU214" s="22"/>
      <c r="BV214" s="22"/>
      <c r="BW214" s="22"/>
      <c r="BX214" s="22"/>
      <c r="BY214" s="22"/>
      <c r="BZ214" s="22"/>
      <c r="CA214" s="22"/>
      <c r="CB214" s="22"/>
      <c r="CC214" s="21"/>
      <c r="CD214" s="21">
        <f>+CD215+CD250+CD263+CD270</f>
        <v>21938552535.098579</v>
      </c>
    </row>
    <row r="215" spans="2:82" hidden="1" x14ac:dyDescent="0.2">
      <c r="B215" s="1">
        <v>1</v>
      </c>
      <c r="C215" s="24">
        <v>1</v>
      </c>
      <c r="D215" s="24"/>
      <c r="E215" s="24"/>
      <c r="F215" s="24"/>
      <c r="G215" s="24"/>
      <c r="H215" s="24" t="s">
        <v>203</v>
      </c>
      <c r="I215" s="25">
        <f>+I216+I219+I222+I225+I229+I238+I241+I244+I247</f>
        <v>14</v>
      </c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  <c r="BY215" s="26"/>
      <c r="BZ215" s="26"/>
      <c r="CA215" s="26"/>
      <c r="CB215" s="26"/>
      <c r="CC215" s="25"/>
      <c r="CD215" s="25">
        <f>+CD216+CD219+CD222+CD225+CD229+CD238+CD241+CD244+CD247</f>
        <v>13967861176.289135</v>
      </c>
    </row>
    <row r="216" spans="2:82" hidden="1" x14ac:dyDescent="0.2">
      <c r="B216" s="1">
        <v>2</v>
      </c>
      <c r="C216" s="28">
        <f t="shared" ref="C216:C226" si="12">+C215</f>
        <v>1</v>
      </c>
      <c r="D216" s="28">
        <v>1</v>
      </c>
      <c r="E216" s="28"/>
      <c r="F216" s="28"/>
      <c r="G216" s="28"/>
      <c r="H216" s="28" t="s">
        <v>278</v>
      </c>
      <c r="I216" s="29">
        <f>+I217</f>
        <v>1</v>
      </c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  <c r="BY216" s="26"/>
      <c r="BZ216" s="26"/>
      <c r="CA216" s="26"/>
      <c r="CB216" s="26"/>
      <c r="CC216" s="29"/>
      <c r="CD216" s="29">
        <f>+CD217</f>
        <v>1644390180</v>
      </c>
    </row>
    <row r="217" spans="2:82" ht="51" hidden="1" x14ac:dyDescent="0.2">
      <c r="B217" s="1">
        <v>3</v>
      </c>
      <c r="C217" s="30">
        <f t="shared" si="12"/>
        <v>1</v>
      </c>
      <c r="D217" s="30">
        <f>+D216</f>
        <v>1</v>
      </c>
      <c r="E217" s="37">
        <v>4</v>
      </c>
      <c r="F217" s="30"/>
      <c r="G217" s="30"/>
      <c r="H217" s="32" t="s">
        <v>281</v>
      </c>
      <c r="I217" s="33">
        <f>+I218</f>
        <v>1</v>
      </c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  <c r="BO217" s="26"/>
      <c r="BP217" s="26"/>
      <c r="BQ217" s="26"/>
      <c r="BR217" s="26"/>
      <c r="BS217" s="26"/>
      <c r="BT217" s="26"/>
      <c r="BU217" s="26"/>
      <c r="BV217" s="26"/>
      <c r="BW217" s="26"/>
      <c r="BX217" s="26"/>
      <c r="BY217" s="26"/>
      <c r="BZ217" s="26"/>
      <c r="CA217" s="26"/>
      <c r="CB217" s="26"/>
      <c r="CC217" s="33"/>
      <c r="CD217" s="33">
        <f>+CD218</f>
        <v>1644390180</v>
      </c>
    </row>
    <row r="218" spans="2:82" ht="63.75" hidden="1" x14ac:dyDescent="0.2">
      <c r="B218" s="1">
        <v>4</v>
      </c>
      <c r="C218" s="18">
        <f t="shared" si="12"/>
        <v>1</v>
      </c>
      <c r="D218" s="18">
        <f>+D217</f>
        <v>1</v>
      </c>
      <c r="E218" s="18">
        <f>+E217</f>
        <v>4</v>
      </c>
      <c r="F218" s="18">
        <v>2</v>
      </c>
      <c r="G218" s="18"/>
      <c r="H218" s="34" t="s">
        <v>315</v>
      </c>
      <c r="I218" s="35">
        <v>1</v>
      </c>
      <c r="J218" s="36">
        <f>+I218</f>
        <v>1</v>
      </c>
      <c r="K218" s="26">
        <v>144390180</v>
      </c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  <c r="BO218" s="26"/>
      <c r="BP218" s="26"/>
      <c r="BQ218" s="26"/>
      <c r="BR218" s="26"/>
      <c r="BS218" s="26"/>
      <c r="BT218" s="26"/>
      <c r="BU218" s="26"/>
      <c r="BV218" s="26"/>
      <c r="BW218" s="26"/>
      <c r="BX218" s="26"/>
      <c r="BY218" s="26"/>
      <c r="BZ218" s="26"/>
      <c r="CA218" s="26"/>
      <c r="CB218" s="26"/>
      <c r="CC218" s="35">
        <v>1500000000</v>
      </c>
      <c r="CD218" s="35">
        <f>+SUM(K218:CC218)</f>
        <v>1644390180</v>
      </c>
    </row>
    <row r="219" spans="2:82" hidden="1" x14ac:dyDescent="0.2">
      <c r="B219" s="1">
        <v>2</v>
      </c>
      <c r="C219" s="28">
        <f t="shared" si="12"/>
        <v>1</v>
      </c>
      <c r="D219" s="28">
        <v>2</v>
      </c>
      <c r="E219" s="28"/>
      <c r="F219" s="28"/>
      <c r="G219" s="28"/>
      <c r="H219" s="28" t="s">
        <v>215</v>
      </c>
      <c r="I219" s="29">
        <f>+I220</f>
        <v>1</v>
      </c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  <c r="BO219" s="26"/>
      <c r="BP219" s="26"/>
      <c r="BQ219" s="26"/>
      <c r="BR219" s="26"/>
      <c r="BS219" s="26"/>
      <c r="BT219" s="26"/>
      <c r="BU219" s="26"/>
      <c r="BV219" s="26"/>
      <c r="BW219" s="26"/>
      <c r="BX219" s="26"/>
      <c r="BY219" s="26"/>
      <c r="BZ219" s="26"/>
      <c r="CA219" s="26"/>
      <c r="CB219" s="26"/>
      <c r="CC219" s="29"/>
      <c r="CD219" s="29">
        <f>+CD220</f>
        <v>152512577.5</v>
      </c>
    </row>
    <row r="220" spans="2:82" ht="25.5" hidden="1" x14ac:dyDescent="0.2">
      <c r="B220" s="1">
        <v>3</v>
      </c>
      <c r="C220" s="30">
        <f t="shared" si="12"/>
        <v>1</v>
      </c>
      <c r="D220" s="30">
        <f>+D219</f>
        <v>2</v>
      </c>
      <c r="E220" s="37">
        <v>3</v>
      </c>
      <c r="F220" s="30"/>
      <c r="G220" s="30"/>
      <c r="H220" s="32" t="s">
        <v>316</v>
      </c>
      <c r="I220" s="33">
        <f>+I221</f>
        <v>1</v>
      </c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  <c r="BO220" s="26"/>
      <c r="BP220" s="26"/>
      <c r="BQ220" s="26"/>
      <c r="BR220" s="26"/>
      <c r="BS220" s="26"/>
      <c r="BT220" s="26"/>
      <c r="BU220" s="26"/>
      <c r="BV220" s="26"/>
      <c r="BW220" s="26"/>
      <c r="BX220" s="26"/>
      <c r="BY220" s="26"/>
      <c r="BZ220" s="26"/>
      <c r="CA220" s="26"/>
      <c r="CB220" s="26"/>
      <c r="CC220" s="33"/>
      <c r="CD220" s="33">
        <f>+CD221</f>
        <v>152512577.5</v>
      </c>
    </row>
    <row r="221" spans="2:82" ht="76.5" hidden="1" x14ac:dyDescent="0.2">
      <c r="B221" s="1">
        <v>4</v>
      </c>
      <c r="C221" s="18">
        <f t="shared" si="12"/>
        <v>1</v>
      </c>
      <c r="D221" s="18">
        <f>+D220</f>
        <v>2</v>
      </c>
      <c r="E221" s="18">
        <f>+E220</f>
        <v>3</v>
      </c>
      <c r="F221" s="18">
        <v>1</v>
      </c>
      <c r="G221" s="18"/>
      <c r="H221" s="34" t="s">
        <v>317</v>
      </c>
      <c r="I221" s="35">
        <v>1</v>
      </c>
      <c r="J221" s="36">
        <f>+I221</f>
        <v>1</v>
      </c>
      <c r="K221" s="26">
        <v>152512577.5</v>
      </c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6"/>
      <c r="BO221" s="26"/>
      <c r="BP221" s="26"/>
      <c r="BQ221" s="26"/>
      <c r="BR221" s="26"/>
      <c r="BS221" s="26"/>
      <c r="BT221" s="26"/>
      <c r="BU221" s="26"/>
      <c r="BV221" s="26"/>
      <c r="BW221" s="26"/>
      <c r="BX221" s="26"/>
      <c r="BY221" s="26"/>
      <c r="BZ221" s="26"/>
      <c r="CA221" s="26"/>
      <c r="CB221" s="26"/>
      <c r="CC221" s="35"/>
      <c r="CD221" s="35">
        <f>+SUM(K221:CC221)</f>
        <v>152512577.5</v>
      </c>
    </row>
    <row r="222" spans="2:82" hidden="1" x14ac:dyDescent="0.2">
      <c r="B222" s="1">
        <v>2</v>
      </c>
      <c r="C222" s="28">
        <f t="shared" si="12"/>
        <v>1</v>
      </c>
      <c r="D222" s="28">
        <v>3</v>
      </c>
      <c r="E222" s="28"/>
      <c r="F222" s="28"/>
      <c r="G222" s="28"/>
      <c r="H222" s="28" t="s">
        <v>289</v>
      </c>
      <c r="I222" s="29">
        <f>+I223</f>
        <v>1</v>
      </c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  <c r="BO222" s="26"/>
      <c r="BP222" s="26"/>
      <c r="BQ222" s="26"/>
      <c r="BR222" s="26"/>
      <c r="BS222" s="26"/>
      <c r="BT222" s="26"/>
      <c r="BU222" s="26"/>
      <c r="BV222" s="26"/>
      <c r="BW222" s="26"/>
      <c r="BX222" s="26"/>
      <c r="BY222" s="26"/>
      <c r="BZ222" s="26"/>
      <c r="CA222" s="26"/>
      <c r="CB222" s="26"/>
      <c r="CC222" s="29"/>
      <c r="CD222" s="29">
        <f>+CD223</f>
        <v>826974331.9447397</v>
      </c>
    </row>
    <row r="223" spans="2:82" ht="38.25" hidden="1" x14ac:dyDescent="0.2">
      <c r="B223" s="1">
        <v>3</v>
      </c>
      <c r="C223" s="30">
        <f t="shared" si="12"/>
        <v>1</v>
      </c>
      <c r="D223" s="30">
        <f>+D222</f>
        <v>3</v>
      </c>
      <c r="E223" s="37">
        <v>3</v>
      </c>
      <c r="F223" s="30"/>
      <c r="G223" s="30"/>
      <c r="H223" s="32" t="s">
        <v>290</v>
      </c>
      <c r="I223" s="33">
        <f>+I224</f>
        <v>1</v>
      </c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  <c r="BO223" s="26"/>
      <c r="BP223" s="26"/>
      <c r="BQ223" s="26"/>
      <c r="BR223" s="26"/>
      <c r="BS223" s="26"/>
      <c r="BT223" s="26"/>
      <c r="BU223" s="26"/>
      <c r="BV223" s="26"/>
      <c r="BW223" s="26"/>
      <c r="BX223" s="26"/>
      <c r="BY223" s="26"/>
      <c r="BZ223" s="26"/>
      <c r="CA223" s="26"/>
      <c r="CB223" s="26"/>
      <c r="CC223" s="33"/>
      <c r="CD223" s="33">
        <f>+CD224</f>
        <v>826974331.9447397</v>
      </c>
    </row>
    <row r="224" spans="2:82" ht="51" hidden="1" x14ac:dyDescent="0.2">
      <c r="B224" s="1">
        <v>4</v>
      </c>
      <c r="C224" s="18">
        <f t="shared" si="12"/>
        <v>1</v>
      </c>
      <c r="D224" s="18">
        <f>+D223</f>
        <v>3</v>
      </c>
      <c r="E224" s="18">
        <f>+E223</f>
        <v>3</v>
      </c>
      <c r="F224" s="18">
        <v>6</v>
      </c>
      <c r="G224" s="18"/>
      <c r="H224" s="34" t="s">
        <v>318</v>
      </c>
      <c r="I224" s="35">
        <v>1</v>
      </c>
      <c r="J224" s="36">
        <f>+I224</f>
        <v>1</v>
      </c>
      <c r="K224" s="26">
        <v>0</v>
      </c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>
        <v>76974331.944739684</v>
      </c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6"/>
      <c r="BO224" s="26"/>
      <c r="BP224" s="26"/>
      <c r="BQ224" s="26"/>
      <c r="BR224" s="26"/>
      <c r="BS224" s="26"/>
      <c r="BT224" s="26"/>
      <c r="BU224" s="26"/>
      <c r="BV224" s="26"/>
      <c r="BW224" s="26"/>
      <c r="BX224" s="26"/>
      <c r="BY224" s="26"/>
      <c r="BZ224" s="26"/>
      <c r="CA224" s="26"/>
      <c r="CB224" s="26"/>
      <c r="CC224" s="35">
        <v>750000000</v>
      </c>
      <c r="CD224" s="35">
        <f>+SUM(K224:CC224)</f>
        <v>826974331.9447397</v>
      </c>
    </row>
    <row r="225" spans="2:82" hidden="1" x14ac:dyDescent="0.2">
      <c r="B225" s="1">
        <v>2</v>
      </c>
      <c r="C225" s="28">
        <f t="shared" si="12"/>
        <v>1</v>
      </c>
      <c r="D225" s="28">
        <v>5</v>
      </c>
      <c r="E225" s="28"/>
      <c r="F225" s="28"/>
      <c r="G225" s="28"/>
      <c r="H225" s="28" t="s">
        <v>252</v>
      </c>
      <c r="I225" s="29">
        <f>+I226</f>
        <v>2</v>
      </c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  <c r="BO225" s="26"/>
      <c r="BP225" s="26"/>
      <c r="BQ225" s="26"/>
      <c r="BR225" s="26"/>
      <c r="BS225" s="26"/>
      <c r="BT225" s="26"/>
      <c r="BU225" s="26"/>
      <c r="BV225" s="26"/>
      <c r="BW225" s="26"/>
      <c r="BX225" s="26"/>
      <c r="BY225" s="26"/>
      <c r="BZ225" s="26"/>
      <c r="CA225" s="26"/>
      <c r="CB225" s="26"/>
      <c r="CC225" s="29"/>
      <c r="CD225" s="29">
        <f>+CD226</f>
        <v>1035998237.9034897</v>
      </c>
    </row>
    <row r="226" spans="2:82" ht="25.5" hidden="1" x14ac:dyDescent="0.2">
      <c r="B226" s="1">
        <v>3</v>
      </c>
      <c r="C226" s="30">
        <f t="shared" si="12"/>
        <v>1</v>
      </c>
      <c r="D226" s="30">
        <f>+D225</f>
        <v>5</v>
      </c>
      <c r="E226" s="37">
        <v>4</v>
      </c>
      <c r="F226" s="30"/>
      <c r="G226" s="30"/>
      <c r="H226" s="32" t="s">
        <v>319</v>
      </c>
      <c r="I226" s="33">
        <f>+I227+I228</f>
        <v>2</v>
      </c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  <c r="BN226" s="26"/>
      <c r="BO226" s="26"/>
      <c r="BP226" s="26"/>
      <c r="BQ226" s="26"/>
      <c r="BR226" s="26"/>
      <c r="BS226" s="26"/>
      <c r="BT226" s="26"/>
      <c r="BU226" s="26"/>
      <c r="BV226" s="26"/>
      <c r="BW226" s="26"/>
      <c r="BX226" s="26"/>
      <c r="BY226" s="26"/>
      <c r="BZ226" s="26"/>
      <c r="CA226" s="26"/>
      <c r="CB226" s="26"/>
      <c r="CC226" s="33"/>
      <c r="CD226" s="33">
        <f>+CD227+CD228</f>
        <v>1035998237.9034897</v>
      </c>
    </row>
    <row r="227" spans="2:82" ht="51" hidden="1" x14ac:dyDescent="0.2">
      <c r="B227" s="1">
        <v>4</v>
      </c>
      <c r="C227" s="18">
        <f>+C225</f>
        <v>1</v>
      </c>
      <c r="D227" s="18">
        <f>+D225</f>
        <v>5</v>
      </c>
      <c r="E227" s="18">
        <f>+E226</f>
        <v>4</v>
      </c>
      <c r="F227" s="18">
        <v>16</v>
      </c>
      <c r="G227" s="18"/>
      <c r="H227" s="34" t="s">
        <v>320</v>
      </c>
      <c r="I227" s="35">
        <v>1</v>
      </c>
      <c r="J227" s="36">
        <f>+I227</f>
        <v>1</v>
      </c>
      <c r="K227" s="26">
        <v>0</v>
      </c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>
        <v>58443283.957885362</v>
      </c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6"/>
      <c r="BO227" s="26"/>
      <c r="BP227" s="26"/>
      <c r="BQ227" s="26"/>
      <c r="BR227" s="26"/>
      <c r="BS227" s="26"/>
      <c r="BT227" s="26"/>
      <c r="BU227" s="26"/>
      <c r="BV227" s="26"/>
      <c r="BW227" s="26"/>
      <c r="BX227" s="26"/>
      <c r="BY227" s="26"/>
      <c r="BZ227" s="26"/>
      <c r="CA227" s="26"/>
      <c r="CB227" s="26"/>
      <c r="CC227" s="35"/>
      <c r="CD227" s="35">
        <f>+SUM(K227:CC227)</f>
        <v>58443283.957885362</v>
      </c>
    </row>
    <row r="228" spans="2:82" ht="51" hidden="1" x14ac:dyDescent="0.2">
      <c r="B228" s="1">
        <v>4</v>
      </c>
      <c r="C228" s="18">
        <f>+C226</f>
        <v>1</v>
      </c>
      <c r="D228" s="18">
        <f>+D226</f>
        <v>5</v>
      </c>
      <c r="E228" s="18">
        <f>+E226</f>
        <v>4</v>
      </c>
      <c r="F228" s="18">
        <v>17</v>
      </c>
      <c r="G228" s="18"/>
      <c r="H228" s="34" t="s">
        <v>321</v>
      </c>
      <c r="I228" s="35">
        <v>1</v>
      </c>
      <c r="J228" s="36">
        <f>+I228</f>
        <v>1</v>
      </c>
      <c r="K228" s="26">
        <v>0</v>
      </c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  <c r="AZ228" s="26"/>
      <c r="BA228" s="26"/>
      <c r="BB228" s="26"/>
      <c r="BC228" s="26">
        <v>77924378.610513821</v>
      </c>
      <c r="BD228" s="26"/>
      <c r="BE228" s="26"/>
      <c r="BF228" s="26"/>
      <c r="BG228" s="26"/>
      <c r="BH228" s="26"/>
      <c r="BI228" s="26"/>
      <c r="BJ228" s="26"/>
      <c r="BK228" s="26"/>
      <c r="BL228" s="26"/>
      <c r="BM228" s="26"/>
      <c r="BN228" s="26"/>
      <c r="BO228" s="26"/>
      <c r="BP228" s="26"/>
      <c r="BQ228" s="26"/>
      <c r="BR228" s="26"/>
      <c r="BS228" s="26"/>
      <c r="BT228" s="26"/>
      <c r="BU228" s="26"/>
      <c r="BV228" s="26"/>
      <c r="BW228" s="26"/>
      <c r="BX228" s="26"/>
      <c r="BY228" s="26">
        <v>149630575.33509043</v>
      </c>
      <c r="BZ228" s="26"/>
      <c r="CA228" s="26"/>
      <c r="CB228" s="26"/>
      <c r="CC228" s="35">
        <v>750000000</v>
      </c>
      <c r="CD228" s="35">
        <f>+SUM(K228:CC228)</f>
        <v>977554953.94560432</v>
      </c>
    </row>
    <row r="229" spans="2:82" hidden="1" x14ac:dyDescent="0.2">
      <c r="B229" s="1">
        <v>2</v>
      </c>
      <c r="C229" s="28">
        <f>+C228</f>
        <v>1</v>
      </c>
      <c r="D229" s="28">
        <v>6</v>
      </c>
      <c r="E229" s="28"/>
      <c r="F229" s="28"/>
      <c r="G229" s="28"/>
      <c r="H229" s="28" t="s">
        <v>322</v>
      </c>
      <c r="I229" s="29">
        <f>+I230+I234+I236</f>
        <v>5</v>
      </c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26"/>
      <c r="AO229" s="26"/>
      <c r="AP229" s="26"/>
      <c r="AQ229" s="26"/>
      <c r="AR229" s="26"/>
      <c r="AS229" s="26"/>
      <c r="AT229" s="26"/>
      <c r="AU229" s="26"/>
      <c r="AV229" s="26"/>
      <c r="AW229" s="26"/>
      <c r="AX229" s="26"/>
      <c r="AY229" s="26"/>
      <c r="AZ229" s="26"/>
      <c r="BA229" s="26"/>
      <c r="BB229" s="26"/>
      <c r="BC229" s="26"/>
      <c r="BD229" s="26"/>
      <c r="BE229" s="26"/>
      <c r="BF229" s="26"/>
      <c r="BG229" s="26"/>
      <c r="BH229" s="26"/>
      <c r="BI229" s="26"/>
      <c r="BJ229" s="26"/>
      <c r="BK229" s="26"/>
      <c r="BL229" s="26"/>
      <c r="BM229" s="26"/>
      <c r="BN229" s="26"/>
      <c r="BO229" s="26"/>
      <c r="BP229" s="26"/>
      <c r="BQ229" s="26"/>
      <c r="BR229" s="26"/>
      <c r="BS229" s="26"/>
      <c r="BT229" s="26"/>
      <c r="BU229" s="26"/>
      <c r="BV229" s="26"/>
      <c r="BW229" s="26"/>
      <c r="BX229" s="26"/>
      <c r="BY229" s="26"/>
      <c r="BZ229" s="26"/>
      <c r="CA229" s="26"/>
      <c r="CB229" s="26"/>
      <c r="CC229" s="29"/>
      <c r="CD229" s="29">
        <f>+CD230+CD234+CD236</f>
        <v>3190218778.75</v>
      </c>
    </row>
    <row r="230" spans="2:82" ht="25.5" hidden="1" x14ac:dyDescent="0.2">
      <c r="B230" s="1">
        <v>3</v>
      </c>
      <c r="C230" s="30">
        <f>+C229</f>
        <v>1</v>
      </c>
      <c r="D230" s="30">
        <f>+D229</f>
        <v>6</v>
      </c>
      <c r="E230" s="37">
        <v>1</v>
      </c>
      <c r="F230" s="30"/>
      <c r="G230" s="30"/>
      <c r="H230" s="32" t="s">
        <v>323</v>
      </c>
      <c r="I230" s="33">
        <f>SUM(I231:I233)</f>
        <v>3</v>
      </c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  <c r="AQ230" s="26"/>
      <c r="AR230" s="26"/>
      <c r="AS230" s="26"/>
      <c r="AT230" s="26"/>
      <c r="AU230" s="26"/>
      <c r="AV230" s="26"/>
      <c r="AW230" s="26"/>
      <c r="AX230" s="26"/>
      <c r="AY230" s="26"/>
      <c r="AZ230" s="26"/>
      <c r="BA230" s="26"/>
      <c r="BB230" s="26"/>
      <c r="BC230" s="26"/>
      <c r="BD230" s="26"/>
      <c r="BE230" s="26"/>
      <c r="BF230" s="26"/>
      <c r="BG230" s="26"/>
      <c r="BH230" s="26"/>
      <c r="BI230" s="26"/>
      <c r="BJ230" s="26"/>
      <c r="BK230" s="26"/>
      <c r="BL230" s="26"/>
      <c r="BM230" s="26"/>
      <c r="BN230" s="26"/>
      <c r="BO230" s="26"/>
      <c r="BP230" s="26"/>
      <c r="BQ230" s="26"/>
      <c r="BR230" s="26"/>
      <c r="BS230" s="26"/>
      <c r="BT230" s="26"/>
      <c r="BU230" s="26"/>
      <c r="BV230" s="26"/>
      <c r="BW230" s="26"/>
      <c r="BX230" s="26"/>
      <c r="BY230" s="26"/>
      <c r="BZ230" s="26"/>
      <c r="CA230" s="26"/>
      <c r="CB230" s="26"/>
      <c r="CC230" s="33"/>
      <c r="CD230" s="33">
        <f>SUM(CD231:CD233)</f>
        <v>3021901362.75</v>
      </c>
    </row>
    <row r="231" spans="2:82" ht="51" hidden="1" x14ac:dyDescent="0.2">
      <c r="B231" s="1">
        <v>4</v>
      </c>
      <c r="C231" s="18">
        <f t="shared" ref="C231:D233" si="13">+C229</f>
        <v>1</v>
      </c>
      <c r="D231" s="18">
        <f t="shared" si="13"/>
        <v>6</v>
      </c>
      <c r="E231" s="18">
        <f>+E230</f>
        <v>1</v>
      </c>
      <c r="F231" s="18">
        <v>8</v>
      </c>
      <c r="G231" s="18"/>
      <c r="H231" s="34" t="s">
        <v>324</v>
      </c>
      <c r="I231" s="35">
        <v>1</v>
      </c>
      <c r="J231" s="36">
        <f>+I231</f>
        <v>1</v>
      </c>
      <c r="K231" s="26">
        <v>50000000</v>
      </c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  <c r="AM231" s="26"/>
      <c r="AN231" s="26"/>
      <c r="AO231" s="26"/>
      <c r="AP231" s="26"/>
      <c r="AQ231" s="26"/>
      <c r="AR231" s="26"/>
      <c r="AS231" s="26">
        <v>331450472.55000001</v>
      </c>
      <c r="AT231" s="26"/>
      <c r="AU231" s="26"/>
      <c r="AV231" s="26"/>
      <c r="AW231" s="26"/>
      <c r="AX231" s="26"/>
      <c r="AY231" s="26"/>
      <c r="AZ231" s="26"/>
      <c r="BA231" s="26"/>
      <c r="BB231" s="26"/>
      <c r="BC231" s="26"/>
      <c r="BD231" s="26"/>
      <c r="BE231" s="26"/>
      <c r="BF231" s="26"/>
      <c r="BG231" s="26"/>
      <c r="BH231" s="26"/>
      <c r="BI231" s="26"/>
      <c r="BJ231" s="26"/>
      <c r="BK231" s="26"/>
      <c r="BL231" s="26"/>
      <c r="BM231" s="26"/>
      <c r="BN231" s="26"/>
      <c r="BO231" s="26"/>
      <c r="BP231" s="26"/>
      <c r="BQ231" s="26"/>
      <c r="BR231" s="26"/>
      <c r="BS231" s="26"/>
      <c r="BT231" s="26"/>
      <c r="BU231" s="26"/>
      <c r="BV231" s="26"/>
      <c r="BW231" s="26"/>
      <c r="BX231" s="26"/>
      <c r="BY231" s="26"/>
      <c r="BZ231" s="26"/>
      <c r="CA231" s="26"/>
      <c r="CB231" s="26"/>
      <c r="CC231" s="35"/>
      <c r="CD231" s="35">
        <f>+SUM(K231:CC231)</f>
        <v>381450472.55000001</v>
      </c>
    </row>
    <row r="232" spans="2:82" ht="63.75" hidden="1" x14ac:dyDescent="0.2">
      <c r="B232" s="1">
        <v>4</v>
      </c>
      <c r="C232" s="18">
        <f t="shared" si="13"/>
        <v>1</v>
      </c>
      <c r="D232" s="18">
        <f t="shared" si="13"/>
        <v>6</v>
      </c>
      <c r="E232" s="18">
        <f>+E231</f>
        <v>1</v>
      </c>
      <c r="F232" s="18">
        <v>9</v>
      </c>
      <c r="G232" s="18"/>
      <c r="H232" s="34" t="s">
        <v>325</v>
      </c>
      <c r="I232" s="35">
        <v>1</v>
      </c>
      <c r="J232" s="36">
        <f>+I232</f>
        <v>1</v>
      </c>
      <c r="K232" s="26">
        <v>50000000</v>
      </c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  <c r="AR232" s="26"/>
      <c r="AS232" s="26">
        <v>331450472.55000001</v>
      </c>
      <c r="AT232" s="26"/>
      <c r="AU232" s="26"/>
      <c r="AV232" s="26"/>
      <c r="AW232" s="26"/>
      <c r="AX232" s="26"/>
      <c r="AY232" s="26"/>
      <c r="AZ232" s="26"/>
      <c r="BA232" s="26"/>
      <c r="BB232" s="26"/>
      <c r="BC232" s="26"/>
      <c r="BD232" s="26"/>
      <c r="BE232" s="26"/>
      <c r="BF232" s="26"/>
      <c r="BG232" s="26"/>
      <c r="BH232" s="26"/>
      <c r="BI232" s="26"/>
      <c r="BJ232" s="26"/>
      <c r="BK232" s="26"/>
      <c r="BL232" s="26"/>
      <c r="BM232" s="26"/>
      <c r="BN232" s="26"/>
      <c r="BO232" s="26"/>
      <c r="BP232" s="26"/>
      <c r="BQ232" s="26"/>
      <c r="BR232" s="26"/>
      <c r="BS232" s="26"/>
      <c r="BT232" s="26"/>
      <c r="BU232" s="26"/>
      <c r="BV232" s="26"/>
      <c r="BW232" s="26"/>
      <c r="BX232" s="26"/>
      <c r="BY232" s="26"/>
      <c r="BZ232" s="26"/>
      <c r="CA232" s="26"/>
      <c r="CB232" s="26"/>
      <c r="CC232" s="35"/>
      <c r="CD232" s="35">
        <f>+SUM(K232:CC232)</f>
        <v>381450472.55000001</v>
      </c>
    </row>
    <row r="233" spans="2:82" ht="38.25" hidden="1" x14ac:dyDescent="0.2">
      <c r="B233" s="1">
        <v>4</v>
      </c>
      <c r="C233" s="18">
        <f t="shared" si="13"/>
        <v>1</v>
      </c>
      <c r="D233" s="18">
        <f t="shared" si="13"/>
        <v>6</v>
      </c>
      <c r="E233" s="18">
        <f>+E232</f>
        <v>1</v>
      </c>
      <c r="F233" s="18">
        <v>10</v>
      </c>
      <c r="G233" s="18"/>
      <c r="H233" s="34" t="s">
        <v>326</v>
      </c>
      <c r="I233" s="35">
        <v>1</v>
      </c>
      <c r="J233" s="36">
        <f>+I233</f>
        <v>1</v>
      </c>
      <c r="K233" s="26">
        <v>0</v>
      </c>
      <c r="L233" s="26">
        <v>4727230.24</v>
      </c>
      <c r="M233" s="26"/>
      <c r="N233" s="26"/>
      <c r="O233" s="26">
        <v>4273187.41</v>
      </c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  <c r="AP233" s="26"/>
      <c r="AQ233" s="26"/>
      <c r="AR233" s="26"/>
      <c r="AS233" s="26"/>
      <c r="AT233" s="26"/>
      <c r="AU233" s="26"/>
      <c r="AV233" s="26"/>
      <c r="AW233" s="26"/>
      <c r="AX233" s="26"/>
      <c r="AY233" s="26"/>
      <c r="AZ233" s="26"/>
      <c r="BA233" s="26"/>
      <c r="BB233" s="26"/>
      <c r="BC233" s="26"/>
      <c r="BD233" s="26"/>
      <c r="BE233" s="26"/>
      <c r="BF233" s="26"/>
      <c r="BG233" s="26"/>
      <c r="BH233" s="26"/>
      <c r="BI233" s="26"/>
      <c r="BJ233" s="26"/>
      <c r="BK233" s="26"/>
      <c r="BL233" s="26"/>
      <c r="BM233" s="26"/>
      <c r="BN233" s="26"/>
      <c r="BO233" s="26"/>
      <c r="BP233" s="26"/>
      <c r="BQ233" s="26"/>
      <c r="BR233" s="26"/>
      <c r="BS233" s="26"/>
      <c r="BT233" s="26"/>
      <c r="BU233" s="26"/>
      <c r="BV233" s="26"/>
      <c r="BW233" s="26"/>
      <c r="BX233" s="26"/>
      <c r="BY233" s="26"/>
      <c r="BZ233" s="26"/>
      <c r="CA233" s="26"/>
      <c r="CB233" s="26"/>
      <c r="CC233" s="35">
        <v>2250000000</v>
      </c>
      <c r="CD233" s="35">
        <f>+SUM(K233:CC233)</f>
        <v>2259000417.6500001</v>
      </c>
    </row>
    <row r="234" spans="2:82" ht="51" hidden="1" x14ac:dyDescent="0.2">
      <c r="B234" s="1">
        <v>3</v>
      </c>
      <c r="C234" s="30">
        <f>+C233</f>
        <v>1</v>
      </c>
      <c r="D234" s="30">
        <f>+D233</f>
        <v>6</v>
      </c>
      <c r="E234" s="37">
        <v>2</v>
      </c>
      <c r="F234" s="30"/>
      <c r="G234" s="30"/>
      <c r="H234" s="32" t="s">
        <v>261</v>
      </c>
      <c r="I234" s="33">
        <f>+I235</f>
        <v>1</v>
      </c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26"/>
      <c r="AO234" s="26"/>
      <c r="AP234" s="26"/>
      <c r="AQ234" s="26"/>
      <c r="AR234" s="26"/>
      <c r="AS234" s="26"/>
      <c r="AT234" s="26"/>
      <c r="AU234" s="26"/>
      <c r="AV234" s="26"/>
      <c r="AW234" s="26"/>
      <c r="AX234" s="26"/>
      <c r="AY234" s="26"/>
      <c r="AZ234" s="26"/>
      <c r="BA234" s="26"/>
      <c r="BB234" s="26"/>
      <c r="BC234" s="26"/>
      <c r="BD234" s="26"/>
      <c r="BE234" s="26"/>
      <c r="BF234" s="26"/>
      <c r="BG234" s="26"/>
      <c r="BH234" s="26"/>
      <c r="BI234" s="26"/>
      <c r="BJ234" s="26"/>
      <c r="BK234" s="26"/>
      <c r="BL234" s="26"/>
      <c r="BM234" s="26"/>
      <c r="BN234" s="26"/>
      <c r="BO234" s="26"/>
      <c r="BP234" s="26"/>
      <c r="BQ234" s="26"/>
      <c r="BR234" s="26"/>
      <c r="BS234" s="26"/>
      <c r="BT234" s="26"/>
      <c r="BU234" s="26"/>
      <c r="BV234" s="26"/>
      <c r="BW234" s="26"/>
      <c r="BX234" s="26"/>
      <c r="BY234" s="26"/>
      <c r="BZ234" s="26"/>
      <c r="CA234" s="26"/>
      <c r="CB234" s="26"/>
      <c r="CC234" s="33"/>
      <c r="CD234" s="33">
        <f>+CD235</f>
        <v>3929837</v>
      </c>
    </row>
    <row r="235" spans="2:82" ht="63.75" hidden="1" x14ac:dyDescent="0.2">
      <c r="B235" s="1">
        <v>4</v>
      </c>
      <c r="C235" s="18">
        <f>+C233</f>
        <v>1</v>
      </c>
      <c r="D235" s="18">
        <f>+D233</f>
        <v>6</v>
      </c>
      <c r="E235" s="18">
        <f>+E234</f>
        <v>2</v>
      </c>
      <c r="F235" s="18">
        <v>18</v>
      </c>
      <c r="G235" s="18"/>
      <c r="H235" s="34" t="s">
        <v>327</v>
      </c>
      <c r="I235" s="35">
        <v>1</v>
      </c>
      <c r="J235" s="36">
        <f>+I235</f>
        <v>1</v>
      </c>
      <c r="K235" s="26">
        <v>3929837</v>
      </c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  <c r="AN235" s="26"/>
      <c r="AO235" s="26"/>
      <c r="AP235" s="26"/>
      <c r="AQ235" s="26"/>
      <c r="AR235" s="26"/>
      <c r="AS235" s="26"/>
      <c r="AT235" s="26"/>
      <c r="AU235" s="26"/>
      <c r="AV235" s="26"/>
      <c r="AW235" s="26"/>
      <c r="AX235" s="26"/>
      <c r="AY235" s="26"/>
      <c r="AZ235" s="26"/>
      <c r="BA235" s="26"/>
      <c r="BB235" s="26"/>
      <c r="BC235" s="26"/>
      <c r="BD235" s="26"/>
      <c r="BE235" s="26"/>
      <c r="BF235" s="26"/>
      <c r="BG235" s="26"/>
      <c r="BH235" s="26"/>
      <c r="BI235" s="26"/>
      <c r="BJ235" s="26"/>
      <c r="BK235" s="26"/>
      <c r="BL235" s="26"/>
      <c r="BM235" s="26"/>
      <c r="BN235" s="26"/>
      <c r="BO235" s="26"/>
      <c r="BP235" s="26"/>
      <c r="BQ235" s="26"/>
      <c r="BR235" s="26"/>
      <c r="BS235" s="26"/>
      <c r="BT235" s="26"/>
      <c r="BU235" s="26"/>
      <c r="BV235" s="26"/>
      <c r="BW235" s="26"/>
      <c r="BX235" s="26"/>
      <c r="BY235" s="26"/>
      <c r="BZ235" s="26"/>
      <c r="CA235" s="26"/>
      <c r="CB235" s="26"/>
      <c r="CC235" s="35"/>
      <c r="CD235" s="35">
        <f>+SUM(K235:CC235)</f>
        <v>3929837</v>
      </c>
    </row>
    <row r="236" spans="2:82" ht="25.5" hidden="1" x14ac:dyDescent="0.2">
      <c r="B236" s="1">
        <v>3</v>
      </c>
      <c r="C236" s="30">
        <f>+C235</f>
        <v>1</v>
      </c>
      <c r="D236" s="30">
        <f>+D235</f>
        <v>6</v>
      </c>
      <c r="E236" s="37">
        <v>3</v>
      </c>
      <c r="F236" s="30"/>
      <c r="G236" s="30"/>
      <c r="H236" s="32" t="s">
        <v>220</v>
      </c>
      <c r="I236" s="33">
        <f>+I237</f>
        <v>1</v>
      </c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26"/>
      <c r="AO236" s="26"/>
      <c r="AP236" s="26"/>
      <c r="AQ236" s="26"/>
      <c r="AR236" s="26"/>
      <c r="AS236" s="26"/>
      <c r="AT236" s="26"/>
      <c r="AU236" s="26"/>
      <c r="AV236" s="26"/>
      <c r="AW236" s="26"/>
      <c r="AX236" s="26"/>
      <c r="AY236" s="26"/>
      <c r="AZ236" s="26"/>
      <c r="BA236" s="26"/>
      <c r="BB236" s="26"/>
      <c r="BC236" s="26"/>
      <c r="BD236" s="26"/>
      <c r="BE236" s="26"/>
      <c r="BF236" s="26"/>
      <c r="BG236" s="26"/>
      <c r="BH236" s="26"/>
      <c r="BI236" s="26"/>
      <c r="BJ236" s="26"/>
      <c r="BK236" s="26"/>
      <c r="BL236" s="26"/>
      <c r="BM236" s="26"/>
      <c r="BN236" s="26"/>
      <c r="BO236" s="26"/>
      <c r="BP236" s="26"/>
      <c r="BQ236" s="26"/>
      <c r="BR236" s="26"/>
      <c r="BS236" s="26"/>
      <c r="BT236" s="26"/>
      <c r="BU236" s="26"/>
      <c r="BV236" s="26"/>
      <c r="BW236" s="26"/>
      <c r="BX236" s="26"/>
      <c r="BY236" s="26"/>
      <c r="BZ236" s="26"/>
      <c r="CA236" s="26"/>
      <c r="CB236" s="26"/>
      <c r="CC236" s="33"/>
      <c r="CD236" s="33">
        <f>+CD237</f>
        <v>164387579</v>
      </c>
    </row>
    <row r="237" spans="2:82" ht="63.75" hidden="1" x14ac:dyDescent="0.2">
      <c r="B237" s="1">
        <v>4</v>
      </c>
      <c r="C237" s="18">
        <f>+C235</f>
        <v>1</v>
      </c>
      <c r="D237" s="18">
        <f>+D235</f>
        <v>6</v>
      </c>
      <c r="E237" s="18">
        <f>+E236</f>
        <v>3</v>
      </c>
      <c r="F237" s="18">
        <v>11</v>
      </c>
      <c r="G237" s="18"/>
      <c r="H237" s="34" t="s">
        <v>328</v>
      </c>
      <c r="I237" s="35">
        <v>1</v>
      </c>
      <c r="J237" s="36">
        <f>+I237</f>
        <v>1</v>
      </c>
      <c r="K237" s="26">
        <v>164387579</v>
      </c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  <c r="AM237" s="26"/>
      <c r="AN237" s="26"/>
      <c r="AO237" s="26"/>
      <c r="AP237" s="26"/>
      <c r="AQ237" s="26"/>
      <c r="AR237" s="26"/>
      <c r="AS237" s="26"/>
      <c r="AT237" s="26"/>
      <c r="AU237" s="26"/>
      <c r="AV237" s="26"/>
      <c r="AW237" s="26"/>
      <c r="AX237" s="26"/>
      <c r="AY237" s="26"/>
      <c r="AZ237" s="26"/>
      <c r="BA237" s="26"/>
      <c r="BB237" s="26"/>
      <c r="BC237" s="26"/>
      <c r="BD237" s="26"/>
      <c r="BE237" s="26"/>
      <c r="BF237" s="26"/>
      <c r="BG237" s="26"/>
      <c r="BH237" s="26"/>
      <c r="BI237" s="26"/>
      <c r="BJ237" s="26"/>
      <c r="BK237" s="26"/>
      <c r="BL237" s="26"/>
      <c r="BM237" s="26"/>
      <c r="BN237" s="26"/>
      <c r="BO237" s="26"/>
      <c r="BP237" s="26"/>
      <c r="BQ237" s="26"/>
      <c r="BR237" s="26"/>
      <c r="BS237" s="26"/>
      <c r="BT237" s="26"/>
      <c r="BU237" s="26"/>
      <c r="BV237" s="26"/>
      <c r="BW237" s="26"/>
      <c r="BX237" s="26"/>
      <c r="BY237" s="26"/>
      <c r="BZ237" s="26"/>
      <c r="CA237" s="26"/>
      <c r="CB237" s="26"/>
      <c r="CC237" s="35"/>
      <c r="CD237" s="35">
        <f>+SUM(K237:CC237)</f>
        <v>164387579</v>
      </c>
    </row>
    <row r="238" spans="2:82" hidden="1" x14ac:dyDescent="0.2">
      <c r="B238" s="1">
        <v>2</v>
      </c>
      <c r="C238" s="28">
        <f>+C237</f>
        <v>1</v>
      </c>
      <c r="D238" s="28">
        <v>7</v>
      </c>
      <c r="E238" s="28"/>
      <c r="F238" s="28"/>
      <c r="G238" s="28"/>
      <c r="H238" s="28" t="s">
        <v>204</v>
      </c>
      <c r="I238" s="29">
        <f>+I239</f>
        <v>1</v>
      </c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  <c r="AN238" s="26"/>
      <c r="AO238" s="26"/>
      <c r="AP238" s="26"/>
      <c r="AQ238" s="26"/>
      <c r="AR238" s="26"/>
      <c r="AS238" s="26"/>
      <c r="AT238" s="26"/>
      <c r="AU238" s="26"/>
      <c r="AV238" s="26"/>
      <c r="AW238" s="26"/>
      <c r="AX238" s="26"/>
      <c r="AY238" s="26"/>
      <c r="AZ238" s="26"/>
      <c r="BA238" s="26"/>
      <c r="BB238" s="26"/>
      <c r="BC238" s="26"/>
      <c r="BD238" s="26"/>
      <c r="BE238" s="26"/>
      <c r="BF238" s="26"/>
      <c r="BG238" s="26"/>
      <c r="BH238" s="26"/>
      <c r="BI238" s="26"/>
      <c r="BJ238" s="26"/>
      <c r="BK238" s="26"/>
      <c r="BL238" s="26"/>
      <c r="BM238" s="26"/>
      <c r="BN238" s="26"/>
      <c r="BO238" s="26"/>
      <c r="BP238" s="26"/>
      <c r="BQ238" s="26"/>
      <c r="BR238" s="26"/>
      <c r="BS238" s="26"/>
      <c r="BT238" s="26"/>
      <c r="BU238" s="26"/>
      <c r="BV238" s="26"/>
      <c r="BW238" s="26"/>
      <c r="BX238" s="26"/>
      <c r="BY238" s="26"/>
      <c r="BZ238" s="26"/>
      <c r="CA238" s="26"/>
      <c r="CB238" s="26"/>
      <c r="CC238" s="29"/>
      <c r="CD238" s="29">
        <f>+CD239</f>
        <v>6256790942.6214886</v>
      </c>
    </row>
    <row r="239" spans="2:82" ht="38.25" hidden="1" x14ac:dyDescent="0.2">
      <c r="B239" s="1">
        <v>3</v>
      </c>
      <c r="C239" s="30">
        <f>+C238</f>
        <v>1</v>
      </c>
      <c r="D239" s="30">
        <f>+D238</f>
        <v>7</v>
      </c>
      <c r="E239" s="37">
        <v>1</v>
      </c>
      <c r="F239" s="30"/>
      <c r="G239" s="30"/>
      <c r="H239" s="32" t="s">
        <v>218</v>
      </c>
      <c r="I239" s="33">
        <f>+I240</f>
        <v>1</v>
      </c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  <c r="AL239" s="26"/>
      <c r="AM239" s="26"/>
      <c r="AN239" s="26"/>
      <c r="AO239" s="26"/>
      <c r="AP239" s="26"/>
      <c r="AQ239" s="26"/>
      <c r="AR239" s="26"/>
      <c r="AS239" s="26"/>
      <c r="AT239" s="26"/>
      <c r="AU239" s="26"/>
      <c r="AV239" s="26"/>
      <c r="AW239" s="26"/>
      <c r="AX239" s="26"/>
      <c r="AY239" s="26"/>
      <c r="AZ239" s="26"/>
      <c r="BA239" s="26"/>
      <c r="BB239" s="26"/>
      <c r="BC239" s="26"/>
      <c r="BD239" s="26"/>
      <c r="BE239" s="26"/>
      <c r="BF239" s="26"/>
      <c r="BG239" s="26"/>
      <c r="BH239" s="26"/>
      <c r="BI239" s="26"/>
      <c r="BJ239" s="26"/>
      <c r="BK239" s="26"/>
      <c r="BL239" s="26"/>
      <c r="BM239" s="26"/>
      <c r="BN239" s="26"/>
      <c r="BO239" s="26"/>
      <c r="BP239" s="26"/>
      <c r="BQ239" s="26"/>
      <c r="BR239" s="26"/>
      <c r="BS239" s="26"/>
      <c r="BT239" s="26"/>
      <c r="BU239" s="26"/>
      <c r="BV239" s="26"/>
      <c r="BW239" s="26"/>
      <c r="BX239" s="26"/>
      <c r="BY239" s="26"/>
      <c r="BZ239" s="26"/>
      <c r="CA239" s="26"/>
      <c r="CB239" s="26"/>
      <c r="CC239" s="33"/>
      <c r="CD239" s="33">
        <f>+CD240</f>
        <v>6256790942.6214886</v>
      </c>
    </row>
    <row r="240" spans="2:82" ht="76.5" hidden="1" x14ac:dyDescent="0.2">
      <c r="B240" s="1">
        <v>4</v>
      </c>
      <c r="C240" s="18">
        <f>+C238</f>
        <v>1</v>
      </c>
      <c r="D240" s="18">
        <f>+D238</f>
        <v>7</v>
      </c>
      <c r="E240" s="18">
        <f>+E239</f>
        <v>1</v>
      </c>
      <c r="F240" s="18">
        <v>12</v>
      </c>
      <c r="G240" s="18"/>
      <c r="H240" s="34" t="s">
        <v>329</v>
      </c>
      <c r="I240" s="35">
        <v>1</v>
      </c>
      <c r="J240" s="36">
        <f>+I240</f>
        <v>1</v>
      </c>
      <c r="K240" s="26">
        <v>0</v>
      </c>
      <c r="L240" s="26"/>
      <c r="M240" s="26"/>
      <c r="N240" s="26">
        <v>47692693.625988737</v>
      </c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  <c r="AL240" s="26"/>
      <c r="AM240" s="26"/>
      <c r="AN240" s="26"/>
      <c r="AO240" s="26"/>
      <c r="AP240" s="26"/>
      <c r="AQ240" s="26"/>
      <c r="AR240" s="26"/>
      <c r="AS240" s="26"/>
      <c r="AT240" s="26"/>
      <c r="AU240" s="26">
        <f>558228698.6955+2650869550.3</f>
        <v>3209098248.9955001</v>
      </c>
      <c r="AV240" s="26"/>
      <c r="AW240" s="26"/>
      <c r="AX240" s="26"/>
      <c r="AY240" s="26"/>
      <c r="AZ240" s="26"/>
      <c r="BA240" s="26"/>
      <c r="BB240" s="26"/>
      <c r="BC240" s="26"/>
      <c r="BD240" s="26"/>
      <c r="BE240" s="26"/>
      <c r="BF240" s="26"/>
      <c r="BG240" s="26"/>
      <c r="BH240" s="26"/>
      <c r="BI240" s="26"/>
      <c r="BJ240" s="26"/>
      <c r="BK240" s="26"/>
      <c r="BL240" s="26"/>
      <c r="BM240" s="26"/>
      <c r="BN240" s="26"/>
      <c r="BO240" s="26"/>
      <c r="BP240" s="26"/>
      <c r="BQ240" s="26"/>
      <c r="BR240" s="26"/>
      <c r="BS240" s="26"/>
      <c r="BT240" s="26"/>
      <c r="BU240" s="26"/>
      <c r="BV240" s="26"/>
      <c r="BW240" s="26"/>
      <c r="BX240" s="26"/>
      <c r="BY240" s="26"/>
      <c r="BZ240" s="26"/>
      <c r="CA240" s="26"/>
      <c r="CB240" s="26"/>
      <c r="CC240" s="35">
        <v>3000000000</v>
      </c>
      <c r="CD240" s="35">
        <f>+SUM(K240:CC240)</f>
        <v>6256790942.6214886</v>
      </c>
    </row>
    <row r="241" spans="2:82" hidden="1" x14ac:dyDescent="0.2">
      <c r="B241" s="1">
        <v>2</v>
      </c>
      <c r="C241" s="28">
        <f>+C240</f>
        <v>1</v>
      </c>
      <c r="D241" s="28">
        <v>8</v>
      </c>
      <c r="E241" s="28"/>
      <c r="F241" s="28"/>
      <c r="G241" s="28"/>
      <c r="H241" s="28" t="s">
        <v>292</v>
      </c>
      <c r="I241" s="29">
        <f>+I242</f>
        <v>1</v>
      </c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  <c r="AL241" s="26"/>
      <c r="AM241" s="26"/>
      <c r="AN241" s="26"/>
      <c r="AO241" s="26"/>
      <c r="AP241" s="26"/>
      <c r="AQ241" s="26"/>
      <c r="AR241" s="26"/>
      <c r="AS241" s="26"/>
      <c r="AT241" s="26"/>
      <c r="AU241" s="26"/>
      <c r="AV241" s="26"/>
      <c r="AW241" s="26"/>
      <c r="AX241" s="26"/>
      <c r="AY241" s="26"/>
      <c r="AZ241" s="26"/>
      <c r="BA241" s="26"/>
      <c r="BB241" s="26"/>
      <c r="BC241" s="26"/>
      <c r="BD241" s="26"/>
      <c r="BE241" s="26"/>
      <c r="BF241" s="26"/>
      <c r="BG241" s="26"/>
      <c r="BH241" s="26"/>
      <c r="BI241" s="26"/>
      <c r="BJ241" s="26"/>
      <c r="BK241" s="26"/>
      <c r="BL241" s="26"/>
      <c r="BM241" s="26"/>
      <c r="BN241" s="26"/>
      <c r="BO241" s="26"/>
      <c r="BP241" s="26"/>
      <c r="BQ241" s="26"/>
      <c r="BR241" s="26"/>
      <c r="BS241" s="26"/>
      <c r="BT241" s="26"/>
      <c r="BU241" s="26"/>
      <c r="BV241" s="26"/>
      <c r="BW241" s="26"/>
      <c r="BX241" s="26"/>
      <c r="BY241" s="26"/>
      <c r="BZ241" s="26"/>
      <c r="CA241" s="26"/>
      <c r="CB241" s="26"/>
      <c r="CC241" s="29"/>
      <c r="CD241" s="29">
        <f>+CD242</f>
        <v>159582203.5</v>
      </c>
    </row>
    <row r="242" spans="2:82" ht="63.75" hidden="1" x14ac:dyDescent="0.2">
      <c r="B242" s="1">
        <v>3</v>
      </c>
      <c r="C242" s="30">
        <f>+C241</f>
        <v>1</v>
      </c>
      <c r="D242" s="30">
        <f>+D241</f>
        <v>8</v>
      </c>
      <c r="E242" s="37">
        <v>7</v>
      </c>
      <c r="F242" s="30"/>
      <c r="G242" s="30"/>
      <c r="H242" s="32" t="s">
        <v>301</v>
      </c>
      <c r="I242" s="33">
        <f>+I243</f>
        <v>1</v>
      </c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  <c r="AL242" s="26"/>
      <c r="AM242" s="26"/>
      <c r="AN242" s="26"/>
      <c r="AO242" s="26"/>
      <c r="AP242" s="26"/>
      <c r="AQ242" s="26"/>
      <c r="AR242" s="26"/>
      <c r="AS242" s="26"/>
      <c r="AT242" s="26"/>
      <c r="AU242" s="26"/>
      <c r="AV242" s="26"/>
      <c r="AW242" s="26"/>
      <c r="AX242" s="26"/>
      <c r="AY242" s="26"/>
      <c r="AZ242" s="26"/>
      <c r="BA242" s="26"/>
      <c r="BB242" s="26"/>
      <c r="BC242" s="26"/>
      <c r="BD242" s="26"/>
      <c r="BE242" s="26"/>
      <c r="BF242" s="26"/>
      <c r="BG242" s="26"/>
      <c r="BH242" s="26"/>
      <c r="BI242" s="26"/>
      <c r="BJ242" s="26"/>
      <c r="BK242" s="26"/>
      <c r="BL242" s="26"/>
      <c r="BM242" s="26"/>
      <c r="BN242" s="26"/>
      <c r="BO242" s="26"/>
      <c r="BP242" s="26"/>
      <c r="BQ242" s="26"/>
      <c r="BR242" s="26"/>
      <c r="BS242" s="26"/>
      <c r="BT242" s="26"/>
      <c r="BU242" s="26"/>
      <c r="BV242" s="26"/>
      <c r="BW242" s="26"/>
      <c r="BX242" s="26"/>
      <c r="BY242" s="26"/>
      <c r="BZ242" s="26"/>
      <c r="CA242" s="26"/>
      <c r="CB242" s="26"/>
      <c r="CC242" s="33"/>
      <c r="CD242" s="33">
        <f>+CD243</f>
        <v>159582203.5</v>
      </c>
    </row>
    <row r="243" spans="2:82" ht="51" hidden="1" x14ac:dyDescent="0.2">
      <c r="B243" s="1">
        <v>4</v>
      </c>
      <c r="C243" s="18">
        <f>+C241</f>
        <v>1</v>
      </c>
      <c r="D243" s="18">
        <f>+D241</f>
        <v>8</v>
      </c>
      <c r="E243" s="18">
        <f>+E242</f>
        <v>7</v>
      </c>
      <c r="F243" s="18">
        <v>13</v>
      </c>
      <c r="G243" s="18"/>
      <c r="H243" s="34" t="s">
        <v>330</v>
      </c>
      <c r="I243" s="35">
        <v>1</v>
      </c>
      <c r="J243" s="36">
        <f>+I243</f>
        <v>1</v>
      </c>
      <c r="K243" s="26">
        <v>103140763.5</v>
      </c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  <c r="AK243" s="26"/>
      <c r="AL243" s="26"/>
      <c r="AM243" s="26"/>
      <c r="AN243" s="26"/>
      <c r="AO243" s="26"/>
      <c r="AP243" s="26"/>
      <c r="AQ243" s="26"/>
      <c r="AR243" s="26"/>
      <c r="AS243" s="26">
        <v>56441440.000000007</v>
      </c>
      <c r="AT243" s="26"/>
      <c r="AU243" s="26"/>
      <c r="AV243" s="26"/>
      <c r="AW243" s="26"/>
      <c r="AX243" s="26"/>
      <c r="AY243" s="26"/>
      <c r="AZ243" s="26"/>
      <c r="BA243" s="26"/>
      <c r="BB243" s="26"/>
      <c r="BC243" s="26"/>
      <c r="BD243" s="26"/>
      <c r="BE243" s="26"/>
      <c r="BF243" s="26"/>
      <c r="BG243" s="26"/>
      <c r="BH243" s="26"/>
      <c r="BI243" s="26"/>
      <c r="BJ243" s="26"/>
      <c r="BK243" s="26"/>
      <c r="BL243" s="26"/>
      <c r="BM243" s="26"/>
      <c r="BN243" s="26"/>
      <c r="BO243" s="26"/>
      <c r="BP243" s="26"/>
      <c r="BQ243" s="26"/>
      <c r="BR243" s="26"/>
      <c r="BS243" s="26"/>
      <c r="BT243" s="26"/>
      <c r="BU243" s="26"/>
      <c r="BV243" s="26"/>
      <c r="BW243" s="26"/>
      <c r="BX243" s="26"/>
      <c r="BY243" s="26"/>
      <c r="BZ243" s="26"/>
      <c r="CA243" s="26"/>
      <c r="CB243" s="26"/>
      <c r="CC243" s="35"/>
      <c r="CD243" s="35">
        <f>+SUM(K243:CC243)</f>
        <v>159582203.5</v>
      </c>
    </row>
    <row r="244" spans="2:82" hidden="1" x14ac:dyDescent="0.2">
      <c r="B244" s="1">
        <v>2</v>
      </c>
      <c r="C244" s="28">
        <f>+C243</f>
        <v>1</v>
      </c>
      <c r="D244" s="28">
        <v>9</v>
      </c>
      <c r="E244" s="28"/>
      <c r="F244" s="28"/>
      <c r="G244" s="28"/>
      <c r="H244" s="28" t="s">
        <v>260</v>
      </c>
      <c r="I244" s="29">
        <f>+I245</f>
        <v>1</v>
      </c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/>
      <c r="AK244" s="26"/>
      <c r="AL244" s="26"/>
      <c r="AM244" s="26"/>
      <c r="AN244" s="26"/>
      <c r="AO244" s="26"/>
      <c r="AP244" s="26"/>
      <c r="AQ244" s="26"/>
      <c r="AR244" s="26"/>
      <c r="AS244" s="26"/>
      <c r="AT244" s="26"/>
      <c r="AU244" s="26"/>
      <c r="AV244" s="26"/>
      <c r="AW244" s="26"/>
      <c r="AX244" s="26"/>
      <c r="AY244" s="26"/>
      <c r="AZ244" s="26"/>
      <c r="BA244" s="26"/>
      <c r="BB244" s="26"/>
      <c r="BC244" s="26"/>
      <c r="BD244" s="26"/>
      <c r="BE244" s="26"/>
      <c r="BF244" s="26"/>
      <c r="BG244" s="26"/>
      <c r="BH244" s="26"/>
      <c r="BI244" s="26"/>
      <c r="BJ244" s="26"/>
      <c r="BK244" s="26"/>
      <c r="BL244" s="26"/>
      <c r="BM244" s="26"/>
      <c r="BN244" s="26"/>
      <c r="BO244" s="26"/>
      <c r="BP244" s="26"/>
      <c r="BQ244" s="26"/>
      <c r="BR244" s="26"/>
      <c r="BS244" s="26"/>
      <c r="BT244" s="26"/>
      <c r="BU244" s="26"/>
      <c r="BV244" s="26"/>
      <c r="BW244" s="26"/>
      <c r="BX244" s="26"/>
      <c r="BY244" s="26"/>
      <c r="BZ244" s="26"/>
      <c r="CA244" s="26"/>
      <c r="CB244" s="26"/>
      <c r="CC244" s="29"/>
      <c r="CD244" s="29">
        <f>+CD245</f>
        <v>582182647.26941669</v>
      </c>
    </row>
    <row r="245" spans="2:82" ht="51" hidden="1" x14ac:dyDescent="0.2">
      <c r="B245" s="1">
        <v>3</v>
      </c>
      <c r="C245" s="30">
        <f>+C244</f>
        <v>1</v>
      </c>
      <c r="D245" s="30">
        <f>+D244</f>
        <v>9</v>
      </c>
      <c r="E245" s="37">
        <v>1</v>
      </c>
      <c r="F245" s="30"/>
      <c r="G245" s="30"/>
      <c r="H245" s="32" t="s">
        <v>265</v>
      </c>
      <c r="I245" s="33">
        <f>+I246</f>
        <v>1</v>
      </c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26"/>
      <c r="AO245" s="26"/>
      <c r="AP245" s="26"/>
      <c r="AQ245" s="26"/>
      <c r="AR245" s="26"/>
      <c r="AS245" s="26"/>
      <c r="AT245" s="26"/>
      <c r="AU245" s="26"/>
      <c r="AV245" s="26"/>
      <c r="AW245" s="26"/>
      <c r="AX245" s="26"/>
      <c r="AY245" s="26"/>
      <c r="AZ245" s="26"/>
      <c r="BA245" s="26"/>
      <c r="BB245" s="26"/>
      <c r="BC245" s="26"/>
      <c r="BD245" s="26"/>
      <c r="BE245" s="26"/>
      <c r="BF245" s="26"/>
      <c r="BG245" s="26"/>
      <c r="BH245" s="26"/>
      <c r="BI245" s="26"/>
      <c r="BJ245" s="26"/>
      <c r="BK245" s="26"/>
      <c r="BL245" s="26"/>
      <c r="BM245" s="26"/>
      <c r="BN245" s="26"/>
      <c r="BO245" s="26"/>
      <c r="BP245" s="26"/>
      <c r="BQ245" s="26"/>
      <c r="BR245" s="26"/>
      <c r="BS245" s="26"/>
      <c r="BT245" s="26"/>
      <c r="BU245" s="26"/>
      <c r="BV245" s="26"/>
      <c r="BW245" s="26"/>
      <c r="BX245" s="26"/>
      <c r="BY245" s="26"/>
      <c r="BZ245" s="26"/>
      <c r="CA245" s="26"/>
      <c r="CB245" s="26"/>
      <c r="CC245" s="33"/>
      <c r="CD245" s="33">
        <f>+CD246</f>
        <v>582182647.26941669</v>
      </c>
    </row>
    <row r="246" spans="2:82" ht="63.75" hidden="1" x14ac:dyDescent="0.2">
      <c r="B246" s="1">
        <v>4</v>
      </c>
      <c r="C246" s="18">
        <f>+C244</f>
        <v>1</v>
      </c>
      <c r="D246" s="18">
        <f>+D244</f>
        <v>9</v>
      </c>
      <c r="E246" s="18">
        <f>+E245</f>
        <v>1</v>
      </c>
      <c r="F246" s="18">
        <v>15</v>
      </c>
      <c r="G246" s="18"/>
      <c r="H246" s="34" t="s">
        <v>331</v>
      </c>
      <c r="I246" s="35">
        <v>1</v>
      </c>
      <c r="J246" s="36">
        <f>+I246</f>
        <v>1</v>
      </c>
      <c r="K246" s="26">
        <v>0</v>
      </c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26"/>
      <c r="AS246" s="26"/>
      <c r="AT246" s="26"/>
      <c r="AU246" s="26"/>
      <c r="AV246" s="26"/>
      <c r="AW246" s="26"/>
      <c r="AX246" s="26"/>
      <c r="AY246" s="26"/>
      <c r="AZ246" s="26">
        <v>582182647.26941669</v>
      </c>
      <c r="BA246" s="26"/>
      <c r="BB246" s="26"/>
      <c r="BC246" s="26"/>
      <c r="BD246" s="26"/>
      <c r="BE246" s="26"/>
      <c r="BF246" s="26"/>
      <c r="BG246" s="26"/>
      <c r="BH246" s="26"/>
      <c r="BI246" s="26"/>
      <c r="BJ246" s="26"/>
      <c r="BK246" s="26"/>
      <c r="BL246" s="26"/>
      <c r="BM246" s="26"/>
      <c r="BN246" s="26"/>
      <c r="BO246" s="26"/>
      <c r="BP246" s="26"/>
      <c r="BQ246" s="26"/>
      <c r="BR246" s="26"/>
      <c r="BS246" s="26"/>
      <c r="BT246" s="26"/>
      <c r="BU246" s="26"/>
      <c r="BV246" s="26"/>
      <c r="BW246" s="26"/>
      <c r="BX246" s="26"/>
      <c r="BY246" s="26"/>
      <c r="BZ246" s="26"/>
      <c r="CA246" s="26"/>
      <c r="CB246" s="26"/>
      <c r="CC246" s="35"/>
      <c r="CD246" s="35">
        <f>+SUM(K246:CC246)</f>
        <v>582182647.26941669</v>
      </c>
    </row>
    <row r="247" spans="2:82" hidden="1" x14ac:dyDescent="0.2">
      <c r="B247" s="1">
        <v>2</v>
      </c>
      <c r="C247" s="28">
        <f>+C246</f>
        <v>1</v>
      </c>
      <c r="D247" s="28">
        <v>10</v>
      </c>
      <c r="E247" s="28"/>
      <c r="F247" s="28"/>
      <c r="G247" s="28"/>
      <c r="H247" s="28" t="s">
        <v>254</v>
      </c>
      <c r="I247" s="29">
        <f>+I248</f>
        <v>1</v>
      </c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  <c r="AM247" s="26"/>
      <c r="AN247" s="26"/>
      <c r="AO247" s="26"/>
      <c r="AP247" s="26"/>
      <c r="AQ247" s="26"/>
      <c r="AR247" s="26"/>
      <c r="AS247" s="26"/>
      <c r="AT247" s="26"/>
      <c r="AU247" s="26"/>
      <c r="AV247" s="26"/>
      <c r="AW247" s="26"/>
      <c r="AX247" s="26"/>
      <c r="AY247" s="26"/>
      <c r="AZ247" s="26"/>
      <c r="BA247" s="26"/>
      <c r="BB247" s="26"/>
      <c r="BC247" s="26"/>
      <c r="BD247" s="26"/>
      <c r="BE247" s="26"/>
      <c r="BF247" s="26"/>
      <c r="BG247" s="26"/>
      <c r="BH247" s="26"/>
      <c r="BI247" s="26"/>
      <c r="BJ247" s="26"/>
      <c r="BK247" s="26"/>
      <c r="BL247" s="26"/>
      <c r="BM247" s="26"/>
      <c r="BN247" s="26"/>
      <c r="BO247" s="26"/>
      <c r="BP247" s="26"/>
      <c r="BQ247" s="26"/>
      <c r="BR247" s="26"/>
      <c r="BS247" s="26"/>
      <c r="BT247" s="26"/>
      <c r="BU247" s="26"/>
      <c r="BV247" s="26"/>
      <c r="BW247" s="26"/>
      <c r="BX247" s="26"/>
      <c r="BY247" s="26"/>
      <c r="BZ247" s="26"/>
      <c r="CA247" s="26"/>
      <c r="CB247" s="26"/>
      <c r="CC247" s="29"/>
      <c r="CD247" s="29">
        <f>+CD248</f>
        <v>119211276.80000001</v>
      </c>
    </row>
    <row r="248" spans="2:82" ht="38.25" hidden="1" x14ac:dyDescent="0.2">
      <c r="B248" s="1">
        <v>3</v>
      </c>
      <c r="C248" s="30">
        <f>+C247</f>
        <v>1</v>
      </c>
      <c r="D248" s="30">
        <f>+D247</f>
        <v>10</v>
      </c>
      <c r="E248" s="37">
        <v>4</v>
      </c>
      <c r="F248" s="30"/>
      <c r="G248" s="30"/>
      <c r="H248" s="32" t="s">
        <v>263</v>
      </c>
      <c r="I248" s="33">
        <f>+I249</f>
        <v>1</v>
      </c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26"/>
      <c r="AS248" s="26"/>
      <c r="AT248" s="26"/>
      <c r="AU248" s="26"/>
      <c r="AV248" s="26"/>
      <c r="AW248" s="26"/>
      <c r="AX248" s="26"/>
      <c r="AY248" s="26"/>
      <c r="AZ248" s="26"/>
      <c r="BA248" s="26"/>
      <c r="BB248" s="26"/>
      <c r="BC248" s="26"/>
      <c r="BD248" s="26"/>
      <c r="BE248" s="26"/>
      <c r="BF248" s="26"/>
      <c r="BG248" s="26"/>
      <c r="BH248" s="26"/>
      <c r="BI248" s="26"/>
      <c r="BJ248" s="26"/>
      <c r="BK248" s="26"/>
      <c r="BL248" s="26"/>
      <c r="BM248" s="26"/>
      <c r="BN248" s="26"/>
      <c r="BO248" s="26"/>
      <c r="BP248" s="26"/>
      <c r="BQ248" s="26"/>
      <c r="BR248" s="26"/>
      <c r="BS248" s="26"/>
      <c r="BT248" s="26"/>
      <c r="BU248" s="26"/>
      <c r="BV248" s="26"/>
      <c r="BW248" s="26"/>
      <c r="BX248" s="26"/>
      <c r="BY248" s="26"/>
      <c r="BZ248" s="26"/>
      <c r="CA248" s="26"/>
      <c r="CB248" s="26"/>
      <c r="CC248" s="33"/>
      <c r="CD248" s="33">
        <f>+CD249</f>
        <v>119211276.80000001</v>
      </c>
    </row>
    <row r="249" spans="2:82" ht="51" hidden="1" x14ac:dyDescent="0.2">
      <c r="B249" s="1">
        <v>4</v>
      </c>
      <c r="C249" s="18">
        <f>+C247</f>
        <v>1</v>
      </c>
      <c r="D249" s="18">
        <f>+D247</f>
        <v>10</v>
      </c>
      <c r="E249" s="18">
        <f>+E248</f>
        <v>4</v>
      </c>
      <c r="F249" s="18">
        <v>14</v>
      </c>
      <c r="G249" s="18"/>
      <c r="H249" s="34" t="s">
        <v>332</v>
      </c>
      <c r="I249" s="35">
        <v>1</v>
      </c>
      <c r="J249" s="36">
        <f>+I249</f>
        <v>1</v>
      </c>
      <c r="K249" s="26">
        <v>62769836.800000004</v>
      </c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  <c r="AL249" s="26"/>
      <c r="AM249" s="26"/>
      <c r="AN249" s="26"/>
      <c r="AO249" s="26"/>
      <c r="AP249" s="26"/>
      <c r="AQ249" s="26"/>
      <c r="AR249" s="26"/>
      <c r="AS249" s="26">
        <v>56441440.000000007</v>
      </c>
      <c r="AT249" s="26"/>
      <c r="AU249" s="26"/>
      <c r="AV249" s="26"/>
      <c r="AW249" s="26"/>
      <c r="AX249" s="26"/>
      <c r="AY249" s="26"/>
      <c r="AZ249" s="26"/>
      <c r="BA249" s="26"/>
      <c r="BB249" s="26"/>
      <c r="BC249" s="26"/>
      <c r="BD249" s="26"/>
      <c r="BE249" s="26"/>
      <c r="BF249" s="26"/>
      <c r="BG249" s="26"/>
      <c r="BH249" s="26"/>
      <c r="BI249" s="26"/>
      <c r="BJ249" s="26"/>
      <c r="BK249" s="26"/>
      <c r="BL249" s="26"/>
      <c r="BM249" s="26"/>
      <c r="BN249" s="26"/>
      <c r="BO249" s="26"/>
      <c r="BP249" s="26"/>
      <c r="BQ249" s="26"/>
      <c r="BR249" s="26"/>
      <c r="BS249" s="26"/>
      <c r="BT249" s="26"/>
      <c r="BU249" s="26"/>
      <c r="BV249" s="26"/>
      <c r="BW249" s="26"/>
      <c r="BX249" s="26"/>
      <c r="BY249" s="26"/>
      <c r="BZ249" s="26"/>
      <c r="CA249" s="26"/>
      <c r="CB249" s="26"/>
      <c r="CC249" s="35"/>
      <c r="CD249" s="35">
        <f>+SUM(K249:CC249)</f>
        <v>119211276.80000001</v>
      </c>
    </row>
    <row r="250" spans="2:82" hidden="1" x14ac:dyDescent="0.2">
      <c r="B250" s="1">
        <v>1</v>
      </c>
      <c r="C250" s="24">
        <v>2</v>
      </c>
      <c r="D250" s="24"/>
      <c r="E250" s="24"/>
      <c r="F250" s="24"/>
      <c r="G250" s="24"/>
      <c r="H250" s="24" t="s">
        <v>222</v>
      </c>
      <c r="I250" s="25">
        <f>+I251+I254</f>
        <v>5</v>
      </c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  <c r="AR250" s="26"/>
      <c r="AS250" s="26"/>
      <c r="AT250" s="26"/>
      <c r="AU250" s="26"/>
      <c r="AV250" s="26"/>
      <c r="AW250" s="26"/>
      <c r="AX250" s="26"/>
      <c r="AY250" s="26"/>
      <c r="AZ250" s="26"/>
      <c r="BA250" s="26"/>
      <c r="BB250" s="26"/>
      <c r="BC250" s="26"/>
      <c r="BD250" s="26"/>
      <c r="BE250" s="26"/>
      <c r="BF250" s="26"/>
      <c r="BG250" s="26"/>
      <c r="BH250" s="26"/>
      <c r="BI250" s="26"/>
      <c r="BJ250" s="26"/>
      <c r="BK250" s="26"/>
      <c r="BL250" s="26"/>
      <c r="BM250" s="26"/>
      <c r="BN250" s="26"/>
      <c r="BO250" s="26"/>
      <c r="BP250" s="26"/>
      <c r="BQ250" s="26"/>
      <c r="BR250" s="26"/>
      <c r="BS250" s="26"/>
      <c r="BT250" s="26"/>
      <c r="BU250" s="26"/>
      <c r="BV250" s="26"/>
      <c r="BW250" s="26"/>
      <c r="BX250" s="26"/>
      <c r="BY250" s="26"/>
      <c r="BZ250" s="26"/>
      <c r="CA250" s="26"/>
      <c r="CB250" s="26"/>
      <c r="CC250" s="25"/>
      <c r="CD250" s="25">
        <f>+CD251+CD254</f>
        <v>2668556861.7399998</v>
      </c>
    </row>
    <row r="251" spans="2:82" ht="38.25" hidden="1" x14ac:dyDescent="0.2">
      <c r="B251" s="1">
        <v>2</v>
      </c>
      <c r="C251" s="28">
        <f t="shared" ref="C251:D262" si="14">+C250</f>
        <v>2</v>
      </c>
      <c r="D251" s="28">
        <v>3</v>
      </c>
      <c r="E251" s="28"/>
      <c r="F251" s="28"/>
      <c r="G251" s="28"/>
      <c r="H251" s="43" t="s">
        <v>223</v>
      </c>
      <c r="I251" s="29">
        <f>+I252</f>
        <v>1</v>
      </c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  <c r="AL251" s="26"/>
      <c r="AM251" s="26"/>
      <c r="AN251" s="26"/>
      <c r="AO251" s="26"/>
      <c r="AP251" s="26"/>
      <c r="AQ251" s="26"/>
      <c r="AR251" s="26"/>
      <c r="AS251" s="26"/>
      <c r="AT251" s="26"/>
      <c r="AU251" s="26"/>
      <c r="AV251" s="26"/>
      <c r="AW251" s="26"/>
      <c r="AX251" s="26"/>
      <c r="AY251" s="26"/>
      <c r="AZ251" s="26"/>
      <c r="BA251" s="26"/>
      <c r="BB251" s="26"/>
      <c r="BC251" s="26"/>
      <c r="BD251" s="26"/>
      <c r="BE251" s="26"/>
      <c r="BF251" s="26"/>
      <c r="BG251" s="26"/>
      <c r="BH251" s="26"/>
      <c r="BI251" s="26"/>
      <c r="BJ251" s="26"/>
      <c r="BK251" s="26"/>
      <c r="BL251" s="26"/>
      <c r="BM251" s="26"/>
      <c r="BN251" s="26"/>
      <c r="BO251" s="26"/>
      <c r="BP251" s="26"/>
      <c r="BQ251" s="26"/>
      <c r="BR251" s="26"/>
      <c r="BS251" s="26"/>
      <c r="BT251" s="26"/>
      <c r="BU251" s="26"/>
      <c r="BV251" s="26"/>
      <c r="BW251" s="26"/>
      <c r="BX251" s="26"/>
      <c r="BY251" s="26"/>
      <c r="BZ251" s="26"/>
      <c r="CA251" s="26"/>
      <c r="CB251" s="26"/>
      <c r="CC251" s="29"/>
      <c r="CD251" s="29">
        <f>+CD252</f>
        <v>2409605011.54</v>
      </c>
    </row>
    <row r="252" spans="2:82" ht="25.5" hidden="1" x14ac:dyDescent="0.2">
      <c r="B252" s="1">
        <v>3</v>
      </c>
      <c r="C252" s="30">
        <f t="shared" si="14"/>
        <v>2</v>
      </c>
      <c r="D252" s="30">
        <f>+D251</f>
        <v>3</v>
      </c>
      <c r="E252" s="37">
        <v>2</v>
      </c>
      <c r="F252" s="30"/>
      <c r="G252" s="30"/>
      <c r="H252" s="32" t="s">
        <v>333</v>
      </c>
      <c r="I252" s="33">
        <f>+I253</f>
        <v>1</v>
      </c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  <c r="AL252" s="26"/>
      <c r="AM252" s="26"/>
      <c r="AN252" s="26"/>
      <c r="AO252" s="26"/>
      <c r="AP252" s="26"/>
      <c r="AQ252" s="26"/>
      <c r="AR252" s="26"/>
      <c r="AS252" s="26"/>
      <c r="AT252" s="26"/>
      <c r="AU252" s="26"/>
      <c r="AV252" s="26"/>
      <c r="AW252" s="26"/>
      <c r="AX252" s="26"/>
      <c r="AY252" s="26"/>
      <c r="AZ252" s="26"/>
      <c r="BA252" s="26"/>
      <c r="BB252" s="26"/>
      <c r="BC252" s="26"/>
      <c r="BD252" s="26"/>
      <c r="BE252" s="26"/>
      <c r="BF252" s="26"/>
      <c r="BG252" s="26"/>
      <c r="BH252" s="26"/>
      <c r="BI252" s="26"/>
      <c r="BJ252" s="26"/>
      <c r="BK252" s="26"/>
      <c r="BL252" s="26"/>
      <c r="BM252" s="26"/>
      <c r="BN252" s="26"/>
      <c r="BO252" s="26"/>
      <c r="BP252" s="26"/>
      <c r="BQ252" s="26"/>
      <c r="BR252" s="26"/>
      <c r="BS252" s="26"/>
      <c r="BT252" s="26"/>
      <c r="BU252" s="26"/>
      <c r="BV252" s="26"/>
      <c r="BW252" s="26"/>
      <c r="BX252" s="26"/>
      <c r="BY252" s="26"/>
      <c r="BZ252" s="26"/>
      <c r="CA252" s="26"/>
      <c r="CB252" s="26"/>
      <c r="CC252" s="33"/>
      <c r="CD252" s="33">
        <f>+CD253</f>
        <v>2409605011.54</v>
      </c>
    </row>
    <row r="253" spans="2:82" ht="51" hidden="1" x14ac:dyDescent="0.2">
      <c r="B253" s="1">
        <v>4</v>
      </c>
      <c r="C253" s="18">
        <f t="shared" si="14"/>
        <v>2</v>
      </c>
      <c r="D253" s="18">
        <f>+D252</f>
        <v>3</v>
      </c>
      <c r="E253" s="18">
        <f>+E252</f>
        <v>2</v>
      </c>
      <c r="F253" s="18">
        <v>3</v>
      </c>
      <c r="G253" s="18"/>
      <c r="H253" s="34" t="s">
        <v>334</v>
      </c>
      <c r="I253" s="35">
        <v>1</v>
      </c>
      <c r="J253" s="36">
        <f>+I253</f>
        <v>1</v>
      </c>
      <c r="K253" s="26">
        <v>0</v>
      </c>
      <c r="L253" s="26"/>
      <c r="M253" s="26"/>
      <c r="N253" s="26"/>
      <c r="O253" s="26"/>
      <c r="P253" s="26"/>
      <c r="Q253" s="26"/>
      <c r="R253" s="26"/>
      <c r="S253" s="26"/>
      <c r="T253" s="26"/>
      <c r="U253" s="26">
        <v>159605011.53999999</v>
      </c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26"/>
      <c r="AN253" s="26"/>
      <c r="AO253" s="26"/>
      <c r="AP253" s="26"/>
      <c r="AQ253" s="26"/>
      <c r="AR253" s="26"/>
      <c r="AS253" s="26"/>
      <c r="AT253" s="26"/>
      <c r="AU253" s="26"/>
      <c r="AV253" s="26"/>
      <c r="AW253" s="26"/>
      <c r="AX253" s="26"/>
      <c r="AY253" s="26"/>
      <c r="AZ253" s="26"/>
      <c r="BA253" s="26"/>
      <c r="BB253" s="26"/>
      <c r="BC253" s="26"/>
      <c r="BD253" s="26"/>
      <c r="BE253" s="26"/>
      <c r="BF253" s="26"/>
      <c r="BG253" s="26"/>
      <c r="BH253" s="26"/>
      <c r="BI253" s="26"/>
      <c r="BJ253" s="26"/>
      <c r="BK253" s="26"/>
      <c r="BL253" s="26"/>
      <c r="BM253" s="26"/>
      <c r="BN253" s="26"/>
      <c r="BO253" s="26"/>
      <c r="BP253" s="26"/>
      <c r="BQ253" s="26"/>
      <c r="BR253" s="26"/>
      <c r="BS253" s="26"/>
      <c r="BT253" s="26"/>
      <c r="BU253" s="26"/>
      <c r="BV253" s="26"/>
      <c r="BW253" s="26"/>
      <c r="BX253" s="26"/>
      <c r="BY253" s="26"/>
      <c r="BZ253" s="26"/>
      <c r="CA253" s="26"/>
      <c r="CB253" s="26"/>
      <c r="CC253" s="35">
        <v>2250000000</v>
      </c>
      <c r="CD253" s="35">
        <f>+SUM(K253:CC253)</f>
        <v>2409605011.54</v>
      </c>
    </row>
    <row r="254" spans="2:82" hidden="1" x14ac:dyDescent="0.2">
      <c r="B254" s="1">
        <v>2</v>
      </c>
      <c r="C254" s="28">
        <f t="shared" si="14"/>
        <v>2</v>
      </c>
      <c r="D254" s="28">
        <v>4</v>
      </c>
      <c r="E254" s="28"/>
      <c r="F254" s="28"/>
      <c r="G254" s="28"/>
      <c r="H254" s="28" t="s">
        <v>271</v>
      </c>
      <c r="I254" s="29">
        <f>+I255+I257+I259+I261</f>
        <v>4</v>
      </c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  <c r="AK254" s="26"/>
      <c r="AL254" s="26"/>
      <c r="AM254" s="26"/>
      <c r="AN254" s="26"/>
      <c r="AO254" s="26"/>
      <c r="AP254" s="26"/>
      <c r="AQ254" s="26"/>
      <c r="AR254" s="26"/>
      <c r="AS254" s="26"/>
      <c r="AT254" s="26"/>
      <c r="AU254" s="26"/>
      <c r="AV254" s="26"/>
      <c r="AW254" s="26"/>
      <c r="AX254" s="26"/>
      <c r="AY254" s="26"/>
      <c r="AZ254" s="26"/>
      <c r="BA254" s="26"/>
      <c r="BB254" s="26"/>
      <c r="BC254" s="26"/>
      <c r="BD254" s="26"/>
      <c r="BE254" s="26"/>
      <c r="BF254" s="26"/>
      <c r="BG254" s="26"/>
      <c r="BH254" s="26"/>
      <c r="BI254" s="26"/>
      <c r="BJ254" s="26"/>
      <c r="BK254" s="26"/>
      <c r="BL254" s="26"/>
      <c r="BM254" s="26"/>
      <c r="BN254" s="26"/>
      <c r="BO254" s="26"/>
      <c r="BP254" s="26"/>
      <c r="BQ254" s="26"/>
      <c r="BR254" s="26"/>
      <c r="BS254" s="26"/>
      <c r="BT254" s="26"/>
      <c r="BU254" s="26"/>
      <c r="BV254" s="26"/>
      <c r="BW254" s="26"/>
      <c r="BX254" s="26"/>
      <c r="BY254" s="26"/>
      <c r="BZ254" s="26"/>
      <c r="CA254" s="26"/>
      <c r="CB254" s="26"/>
      <c r="CC254" s="29"/>
      <c r="CD254" s="29">
        <f>+CD255+CD257+CD259+CD261</f>
        <v>258951850.20000002</v>
      </c>
    </row>
    <row r="255" spans="2:82" ht="25.5" hidden="1" x14ac:dyDescent="0.2">
      <c r="B255" s="1">
        <v>3</v>
      </c>
      <c r="C255" s="30">
        <f t="shared" si="14"/>
        <v>2</v>
      </c>
      <c r="D255" s="30">
        <f t="shared" si="14"/>
        <v>4</v>
      </c>
      <c r="E255" s="37">
        <v>1</v>
      </c>
      <c r="F255" s="30"/>
      <c r="G255" s="30"/>
      <c r="H255" s="32" t="s">
        <v>333</v>
      </c>
      <c r="I255" s="33">
        <f>+I256</f>
        <v>1</v>
      </c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6"/>
      <c r="AT255" s="26"/>
      <c r="AU255" s="26"/>
      <c r="AV255" s="26"/>
      <c r="AW255" s="26"/>
      <c r="AX255" s="26"/>
      <c r="AY255" s="26"/>
      <c r="AZ255" s="26"/>
      <c r="BA255" s="26"/>
      <c r="BB255" s="26"/>
      <c r="BC255" s="26"/>
      <c r="BD255" s="26"/>
      <c r="BE255" s="26"/>
      <c r="BF255" s="26"/>
      <c r="BG255" s="26"/>
      <c r="BH255" s="26"/>
      <c r="BI255" s="26"/>
      <c r="BJ255" s="26"/>
      <c r="BK255" s="26"/>
      <c r="BL255" s="26"/>
      <c r="BM255" s="26"/>
      <c r="BN255" s="26"/>
      <c r="BO255" s="26"/>
      <c r="BP255" s="26"/>
      <c r="BQ255" s="26"/>
      <c r="BR255" s="26"/>
      <c r="BS255" s="26"/>
      <c r="BT255" s="26"/>
      <c r="BU255" s="26"/>
      <c r="BV255" s="26"/>
      <c r="BW255" s="26"/>
      <c r="BX255" s="26"/>
      <c r="BY255" s="26"/>
      <c r="BZ255" s="26"/>
      <c r="CA255" s="26"/>
      <c r="CB255" s="26"/>
      <c r="CC255" s="33"/>
      <c r="CD255" s="33">
        <f>+CD256</f>
        <v>81515947.099999994</v>
      </c>
    </row>
    <row r="256" spans="2:82" ht="51" hidden="1" x14ac:dyDescent="0.2">
      <c r="B256" s="1">
        <v>4</v>
      </c>
      <c r="C256" s="18">
        <f t="shared" si="14"/>
        <v>2</v>
      </c>
      <c r="D256" s="18">
        <f t="shared" si="14"/>
        <v>4</v>
      </c>
      <c r="E256" s="18">
        <f>+E255</f>
        <v>1</v>
      </c>
      <c r="F256" s="18">
        <v>3</v>
      </c>
      <c r="G256" s="18"/>
      <c r="H256" s="34" t="s">
        <v>334</v>
      </c>
      <c r="I256" s="35">
        <v>1</v>
      </c>
      <c r="J256" s="36">
        <f>+I256</f>
        <v>1</v>
      </c>
      <c r="K256" s="26">
        <v>81515947.099999994</v>
      </c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6"/>
      <c r="AT256" s="26"/>
      <c r="AU256" s="26"/>
      <c r="AV256" s="26"/>
      <c r="AW256" s="26"/>
      <c r="AX256" s="26"/>
      <c r="AY256" s="26"/>
      <c r="AZ256" s="26"/>
      <c r="BA256" s="26"/>
      <c r="BB256" s="26"/>
      <c r="BC256" s="26"/>
      <c r="BD256" s="26"/>
      <c r="BE256" s="26"/>
      <c r="BF256" s="26"/>
      <c r="BG256" s="26"/>
      <c r="BH256" s="26"/>
      <c r="BI256" s="26"/>
      <c r="BJ256" s="26"/>
      <c r="BK256" s="26"/>
      <c r="BL256" s="26"/>
      <c r="BM256" s="26"/>
      <c r="BN256" s="26"/>
      <c r="BO256" s="26"/>
      <c r="BP256" s="26"/>
      <c r="BQ256" s="26"/>
      <c r="BR256" s="26"/>
      <c r="BS256" s="26"/>
      <c r="BT256" s="26"/>
      <c r="BU256" s="26"/>
      <c r="BV256" s="26"/>
      <c r="BW256" s="26"/>
      <c r="BX256" s="26"/>
      <c r="BY256" s="26"/>
      <c r="BZ256" s="26"/>
      <c r="CA256" s="26"/>
      <c r="CB256" s="26"/>
      <c r="CC256" s="35"/>
      <c r="CD256" s="35">
        <f>+SUM(K256:CC256)</f>
        <v>81515947.099999994</v>
      </c>
    </row>
    <row r="257" spans="2:82" ht="25.5" hidden="1" x14ac:dyDescent="0.2">
      <c r="B257" s="1">
        <v>3</v>
      </c>
      <c r="C257" s="30">
        <f t="shared" si="14"/>
        <v>2</v>
      </c>
      <c r="D257" s="30">
        <f t="shared" si="14"/>
        <v>4</v>
      </c>
      <c r="E257" s="37">
        <v>2</v>
      </c>
      <c r="F257" s="30"/>
      <c r="G257" s="30"/>
      <c r="H257" s="32" t="s">
        <v>335</v>
      </c>
      <c r="I257" s="33">
        <f>+I258</f>
        <v>1</v>
      </c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  <c r="AL257" s="26"/>
      <c r="AM257" s="26"/>
      <c r="AN257" s="26"/>
      <c r="AO257" s="26"/>
      <c r="AP257" s="26"/>
      <c r="AQ257" s="26"/>
      <c r="AR257" s="26"/>
      <c r="AS257" s="26"/>
      <c r="AT257" s="26"/>
      <c r="AU257" s="26"/>
      <c r="AV257" s="26"/>
      <c r="AW257" s="26"/>
      <c r="AX257" s="26"/>
      <c r="AY257" s="26"/>
      <c r="AZ257" s="26"/>
      <c r="BA257" s="26"/>
      <c r="BB257" s="26"/>
      <c r="BC257" s="26"/>
      <c r="BD257" s="26"/>
      <c r="BE257" s="26"/>
      <c r="BF257" s="26"/>
      <c r="BG257" s="26"/>
      <c r="BH257" s="26"/>
      <c r="BI257" s="26"/>
      <c r="BJ257" s="26"/>
      <c r="BK257" s="26"/>
      <c r="BL257" s="26"/>
      <c r="BM257" s="26"/>
      <c r="BN257" s="26"/>
      <c r="BO257" s="26"/>
      <c r="BP257" s="26"/>
      <c r="BQ257" s="26"/>
      <c r="BR257" s="26"/>
      <c r="BS257" s="26"/>
      <c r="BT257" s="26"/>
      <c r="BU257" s="26"/>
      <c r="BV257" s="26"/>
      <c r="BW257" s="26"/>
      <c r="BX257" s="26"/>
      <c r="BY257" s="26"/>
      <c r="BZ257" s="26"/>
      <c r="CA257" s="26"/>
      <c r="CB257" s="26"/>
      <c r="CC257" s="33"/>
      <c r="CD257" s="33">
        <f>+CD258</f>
        <v>26808038</v>
      </c>
    </row>
    <row r="258" spans="2:82" ht="51" hidden="1" x14ac:dyDescent="0.2">
      <c r="B258" s="1">
        <v>4</v>
      </c>
      <c r="C258" s="18">
        <f t="shared" si="14"/>
        <v>2</v>
      </c>
      <c r="D258" s="18">
        <f t="shared" si="14"/>
        <v>4</v>
      </c>
      <c r="E258" s="18">
        <f>+E257</f>
        <v>2</v>
      </c>
      <c r="F258" s="18">
        <v>4</v>
      </c>
      <c r="G258" s="18"/>
      <c r="H258" s="34" t="s">
        <v>336</v>
      </c>
      <c r="I258" s="35">
        <v>1</v>
      </c>
      <c r="J258" s="36">
        <f>+I258</f>
        <v>1</v>
      </c>
      <c r="K258" s="26">
        <v>26808038</v>
      </c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  <c r="AL258" s="26"/>
      <c r="AM258" s="26"/>
      <c r="AN258" s="26"/>
      <c r="AO258" s="26"/>
      <c r="AP258" s="26"/>
      <c r="AQ258" s="26"/>
      <c r="AR258" s="26"/>
      <c r="AS258" s="26"/>
      <c r="AT258" s="26"/>
      <c r="AU258" s="26"/>
      <c r="AV258" s="26"/>
      <c r="AW258" s="26"/>
      <c r="AX258" s="26"/>
      <c r="AY258" s="26"/>
      <c r="AZ258" s="26"/>
      <c r="BA258" s="26"/>
      <c r="BB258" s="26"/>
      <c r="BC258" s="26"/>
      <c r="BD258" s="26"/>
      <c r="BE258" s="26"/>
      <c r="BF258" s="26"/>
      <c r="BG258" s="26"/>
      <c r="BH258" s="26"/>
      <c r="BI258" s="26"/>
      <c r="BJ258" s="26"/>
      <c r="BK258" s="26"/>
      <c r="BL258" s="26"/>
      <c r="BM258" s="26"/>
      <c r="BN258" s="26"/>
      <c r="BO258" s="26"/>
      <c r="BP258" s="26"/>
      <c r="BQ258" s="26"/>
      <c r="BR258" s="26"/>
      <c r="BS258" s="26"/>
      <c r="BT258" s="26"/>
      <c r="BU258" s="26"/>
      <c r="BV258" s="26"/>
      <c r="BW258" s="26"/>
      <c r="BX258" s="26"/>
      <c r="BY258" s="26"/>
      <c r="BZ258" s="26"/>
      <c r="CA258" s="26"/>
      <c r="CB258" s="26"/>
      <c r="CC258" s="35"/>
      <c r="CD258" s="35">
        <f>+SUM(K258:CC258)</f>
        <v>26808038</v>
      </c>
    </row>
    <row r="259" spans="2:82" ht="38.25" hidden="1" x14ac:dyDescent="0.2">
      <c r="B259" s="1">
        <v>3</v>
      </c>
      <c r="C259" s="30">
        <f t="shared" si="14"/>
        <v>2</v>
      </c>
      <c r="D259" s="30">
        <f t="shared" si="14"/>
        <v>4</v>
      </c>
      <c r="E259" s="37">
        <v>4</v>
      </c>
      <c r="F259" s="30"/>
      <c r="G259" s="30"/>
      <c r="H259" s="32" t="s">
        <v>192</v>
      </c>
      <c r="I259" s="33">
        <f>+I260</f>
        <v>1</v>
      </c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26"/>
      <c r="AK259" s="26"/>
      <c r="AL259" s="26"/>
      <c r="AM259" s="26"/>
      <c r="AN259" s="26"/>
      <c r="AO259" s="26"/>
      <c r="AP259" s="26"/>
      <c r="AQ259" s="26"/>
      <c r="AR259" s="26"/>
      <c r="AS259" s="26"/>
      <c r="AT259" s="26"/>
      <c r="AU259" s="26"/>
      <c r="AV259" s="26"/>
      <c r="AW259" s="26"/>
      <c r="AX259" s="26"/>
      <c r="AY259" s="26"/>
      <c r="AZ259" s="26"/>
      <c r="BA259" s="26"/>
      <c r="BB259" s="26"/>
      <c r="BC259" s="26"/>
      <c r="BD259" s="26"/>
      <c r="BE259" s="26"/>
      <c r="BF259" s="26"/>
      <c r="BG259" s="26"/>
      <c r="BH259" s="26"/>
      <c r="BI259" s="26"/>
      <c r="BJ259" s="26"/>
      <c r="BK259" s="26"/>
      <c r="BL259" s="26"/>
      <c r="BM259" s="26"/>
      <c r="BN259" s="26"/>
      <c r="BO259" s="26"/>
      <c r="BP259" s="26"/>
      <c r="BQ259" s="26"/>
      <c r="BR259" s="26"/>
      <c r="BS259" s="26"/>
      <c r="BT259" s="26"/>
      <c r="BU259" s="26"/>
      <c r="BV259" s="26"/>
      <c r="BW259" s="26"/>
      <c r="BX259" s="26"/>
      <c r="BY259" s="26"/>
      <c r="BZ259" s="26"/>
      <c r="CA259" s="26"/>
      <c r="CB259" s="26"/>
      <c r="CC259" s="33"/>
      <c r="CD259" s="33">
        <f>+CD260</f>
        <v>115692459.2</v>
      </c>
    </row>
    <row r="260" spans="2:82" ht="51" hidden="1" x14ac:dyDescent="0.2">
      <c r="B260" s="1">
        <v>4</v>
      </c>
      <c r="C260" s="18">
        <f t="shared" si="14"/>
        <v>2</v>
      </c>
      <c r="D260" s="18">
        <f t="shared" si="14"/>
        <v>4</v>
      </c>
      <c r="E260" s="18">
        <f>+E259</f>
        <v>4</v>
      </c>
      <c r="F260" s="18">
        <v>7</v>
      </c>
      <c r="G260" s="18"/>
      <c r="H260" s="34" t="s">
        <v>337</v>
      </c>
      <c r="I260" s="35">
        <v>1</v>
      </c>
      <c r="J260" s="36">
        <f>+I260</f>
        <v>1</v>
      </c>
      <c r="K260" s="26">
        <v>15692459.200000001</v>
      </c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26"/>
      <c r="AK260" s="26"/>
      <c r="AL260" s="26"/>
      <c r="AM260" s="26"/>
      <c r="AN260" s="26"/>
      <c r="AO260" s="26"/>
      <c r="AP260" s="26"/>
      <c r="AQ260" s="26"/>
      <c r="AR260" s="26"/>
      <c r="AS260" s="26">
        <v>100000000</v>
      </c>
      <c r="AT260" s="26"/>
      <c r="AU260" s="26"/>
      <c r="AV260" s="26"/>
      <c r="AW260" s="26"/>
      <c r="AX260" s="26"/>
      <c r="AY260" s="26"/>
      <c r="AZ260" s="26"/>
      <c r="BA260" s="26"/>
      <c r="BB260" s="26"/>
      <c r="BC260" s="26"/>
      <c r="BD260" s="26"/>
      <c r="BE260" s="26"/>
      <c r="BF260" s="26"/>
      <c r="BG260" s="26"/>
      <c r="BH260" s="26"/>
      <c r="BI260" s="26"/>
      <c r="BJ260" s="26"/>
      <c r="BK260" s="26"/>
      <c r="BL260" s="26"/>
      <c r="BM260" s="26"/>
      <c r="BN260" s="26"/>
      <c r="BO260" s="26"/>
      <c r="BP260" s="26"/>
      <c r="BQ260" s="26"/>
      <c r="BR260" s="26"/>
      <c r="BS260" s="26"/>
      <c r="BT260" s="26"/>
      <c r="BU260" s="26"/>
      <c r="BV260" s="26"/>
      <c r="BW260" s="26"/>
      <c r="BX260" s="26"/>
      <c r="BY260" s="26"/>
      <c r="BZ260" s="26"/>
      <c r="CA260" s="26"/>
      <c r="CB260" s="26"/>
      <c r="CC260" s="35"/>
      <c r="CD260" s="35">
        <f>+SUM(K260:CC260)</f>
        <v>115692459.2</v>
      </c>
    </row>
    <row r="261" spans="2:82" ht="13.5" hidden="1" x14ac:dyDescent="0.2">
      <c r="B261" s="1">
        <v>3</v>
      </c>
      <c r="C261" s="30">
        <f t="shared" si="14"/>
        <v>2</v>
      </c>
      <c r="D261" s="30">
        <f t="shared" si="14"/>
        <v>4</v>
      </c>
      <c r="E261" s="37">
        <v>5</v>
      </c>
      <c r="F261" s="30"/>
      <c r="G261" s="30"/>
      <c r="H261" s="32" t="s">
        <v>274</v>
      </c>
      <c r="I261" s="33">
        <f>+I262</f>
        <v>1</v>
      </c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26"/>
      <c r="AK261" s="26"/>
      <c r="AL261" s="26"/>
      <c r="AM261" s="26"/>
      <c r="AN261" s="26"/>
      <c r="AO261" s="26"/>
      <c r="AP261" s="26"/>
      <c r="AQ261" s="26"/>
      <c r="AR261" s="26"/>
      <c r="AS261" s="26"/>
      <c r="AT261" s="26"/>
      <c r="AU261" s="26"/>
      <c r="AV261" s="26"/>
      <c r="AW261" s="26"/>
      <c r="AX261" s="26"/>
      <c r="AY261" s="26"/>
      <c r="AZ261" s="26"/>
      <c r="BA261" s="26"/>
      <c r="BB261" s="26"/>
      <c r="BC261" s="26"/>
      <c r="BD261" s="26"/>
      <c r="BE261" s="26"/>
      <c r="BF261" s="26"/>
      <c r="BG261" s="26"/>
      <c r="BH261" s="26"/>
      <c r="BI261" s="26"/>
      <c r="BJ261" s="26"/>
      <c r="BK261" s="26"/>
      <c r="BL261" s="26"/>
      <c r="BM261" s="26"/>
      <c r="BN261" s="26"/>
      <c r="BO261" s="26"/>
      <c r="BP261" s="26"/>
      <c r="BQ261" s="26"/>
      <c r="BR261" s="26"/>
      <c r="BS261" s="26"/>
      <c r="BT261" s="26"/>
      <c r="BU261" s="26"/>
      <c r="BV261" s="26"/>
      <c r="BW261" s="26"/>
      <c r="BX261" s="26"/>
      <c r="BY261" s="26"/>
      <c r="BZ261" s="26"/>
      <c r="CA261" s="26"/>
      <c r="CB261" s="26"/>
      <c r="CC261" s="33"/>
      <c r="CD261" s="33">
        <f>+CD262</f>
        <v>34935405.899999999</v>
      </c>
    </row>
    <row r="262" spans="2:82" ht="51" hidden="1" x14ac:dyDescent="0.2">
      <c r="B262" s="1">
        <v>4</v>
      </c>
      <c r="C262" s="18">
        <f t="shared" si="14"/>
        <v>2</v>
      </c>
      <c r="D262" s="18">
        <f t="shared" si="14"/>
        <v>4</v>
      </c>
      <c r="E262" s="18">
        <f>+E261</f>
        <v>5</v>
      </c>
      <c r="F262" s="18">
        <v>5</v>
      </c>
      <c r="G262" s="18"/>
      <c r="H262" s="34" t="s">
        <v>338</v>
      </c>
      <c r="I262" s="35">
        <v>1</v>
      </c>
      <c r="J262" s="36">
        <f>+I262</f>
        <v>1</v>
      </c>
      <c r="K262" s="26">
        <v>34935405.899999999</v>
      </c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  <c r="AK262" s="26"/>
      <c r="AL262" s="26"/>
      <c r="AM262" s="26"/>
      <c r="AN262" s="26"/>
      <c r="AO262" s="26"/>
      <c r="AP262" s="26"/>
      <c r="AQ262" s="26"/>
      <c r="AR262" s="26"/>
      <c r="AS262" s="26"/>
      <c r="AT262" s="26"/>
      <c r="AU262" s="26"/>
      <c r="AV262" s="26"/>
      <c r="AW262" s="26"/>
      <c r="AX262" s="26"/>
      <c r="AY262" s="26"/>
      <c r="AZ262" s="26"/>
      <c r="BA262" s="26"/>
      <c r="BB262" s="26"/>
      <c r="BC262" s="26"/>
      <c r="BD262" s="26"/>
      <c r="BE262" s="26"/>
      <c r="BF262" s="26"/>
      <c r="BG262" s="26"/>
      <c r="BH262" s="26"/>
      <c r="BI262" s="26"/>
      <c r="BJ262" s="26"/>
      <c r="BK262" s="26"/>
      <c r="BL262" s="26"/>
      <c r="BM262" s="26"/>
      <c r="BN262" s="26"/>
      <c r="BO262" s="26"/>
      <c r="BP262" s="26"/>
      <c r="BQ262" s="26"/>
      <c r="BR262" s="26"/>
      <c r="BS262" s="26"/>
      <c r="BT262" s="26"/>
      <c r="BU262" s="26"/>
      <c r="BV262" s="26"/>
      <c r="BW262" s="26"/>
      <c r="BX262" s="26"/>
      <c r="BY262" s="26"/>
      <c r="BZ262" s="26"/>
      <c r="CA262" s="26"/>
      <c r="CB262" s="26"/>
      <c r="CC262" s="35"/>
      <c r="CD262" s="35">
        <f>+SUM(K262:CC262)</f>
        <v>34935405.899999999</v>
      </c>
    </row>
    <row r="263" spans="2:82" hidden="1" x14ac:dyDescent="0.2">
      <c r="B263" s="1">
        <v>1</v>
      </c>
      <c r="C263" s="24">
        <v>3</v>
      </c>
      <c r="D263" s="24"/>
      <c r="E263" s="24"/>
      <c r="F263" s="24"/>
      <c r="G263" s="24"/>
      <c r="H263" s="24" t="s">
        <v>226</v>
      </c>
      <c r="I263" s="25">
        <f>+I264</f>
        <v>3</v>
      </c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  <c r="AJ263" s="26"/>
      <c r="AK263" s="26"/>
      <c r="AL263" s="26"/>
      <c r="AM263" s="26"/>
      <c r="AN263" s="26"/>
      <c r="AO263" s="26"/>
      <c r="AP263" s="26"/>
      <c r="AQ263" s="26"/>
      <c r="AR263" s="26"/>
      <c r="AS263" s="26"/>
      <c r="AT263" s="26"/>
      <c r="AU263" s="26"/>
      <c r="AV263" s="26"/>
      <c r="AW263" s="26"/>
      <c r="AX263" s="26"/>
      <c r="AY263" s="26"/>
      <c r="AZ263" s="26"/>
      <c r="BA263" s="26"/>
      <c r="BB263" s="26"/>
      <c r="BC263" s="26"/>
      <c r="BD263" s="26"/>
      <c r="BE263" s="26"/>
      <c r="BF263" s="26"/>
      <c r="BG263" s="26"/>
      <c r="BH263" s="26"/>
      <c r="BI263" s="26"/>
      <c r="BJ263" s="26"/>
      <c r="BK263" s="26"/>
      <c r="BL263" s="26"/>
      <c r="BM263" s="26"/>
      <c r="BN263" s="26"/>
      <c r="BO263" s="26"/>
      <c r="BP263" s="26"/>
      <c r="BQ263" s="26"/>
      <c r="BR263" s="26"/>
      <c r="BS263" s="26"/>
      <c r="BT263" s="26"/>
      <c r="BU263" s="26"/>
      <c r="BV263" s="26"/>
      <c r="BW263" s="26"/>
      <c r="BX263" s="26"/>
      <c r="BY263" s="26"/>
      <c r="BZ263" s="26"/>
      <c r="CA263" s="26"/>
      <c r="CB263" s="26"/>
      <c r="CC263" s="25"/>
      <c r="CD263" s="25">
        <f>+CD264</f>
        <v>615729487.50604737</v>
      </c>
    </row>
    <row r="264" spans="2:82" hidden="1" x14ac:dyDescent="0.2">
      <c r="B264" s="1">
        <v>2</v>
      </c>
      <c r="C264" s="28">
        <f t="shared" ref="C264:C269" si="15">+C263</f>
        <v>3</v>
      </c>
      <c r="D264" s="28">
        <v>2</v>
      </c>
      <c r="E264" s="28"/>
      <c r="F264" s="28"/>
      <c r="G264" s="28"/>
      <c r="H264" s="28" t="s">
        <v>232</v>
      </c>
      <c r="I264" s="29">
        <f>+I265+I268</f>
        <v>3</v>
      </c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26"/>
      <c r="AK264" s="26"/>
      <c r="AL264" s="26"/>
      <c r="AM264" s="26"/>
      <c r="AN264" s="26"/>
      <c r="AO264" s="26"/>
      <c r="AP264" s="26"/>
      <c r="AQ264" s="26"/>
      <c r="AR264" s="26"/>
      <c r="AS264" s="26"/>
      <c r="AT264" s="26"/>
      <c r="AU264" s="26"/>
      <c r="AV264" s="26"/>
      <c r="AW264" s="26"/>
      <c r="AX264" s="26"/>
      <c r="AY264" s="26"/>
      <c r="AZ264" s="26"/>
      <c r="BA264" s="26"/>
      <c r="BB264" s="26"/>
      <c r="BC264" s="26"/>
      <c r="BD264" s="26"/>
      <c r="BE264" s="26"/>
      <c r="BF264" s="26"/>
      <c r="BG264" s="26"/>
      <c r="BH264" s="26"/>
      <c r="BI264" s="26"/>
      <c r="BJ264" s="26"/>
      <c r="BK264" s="26"/>
      <c r="BL264" s="26"/>
      <c r="BM264" s="26"/>
      <c r="BN264" s="26"/>
      <c r="BO264" s="26"/>
      <c r="BP264" s="26"/>
      <c r="BQ264" s="26"/>
      <c r="BR264" s="26"/>
      <c r="BS264" s="26"/>
      <c r="BT264" s="26"/>
      <c r="BU264" s="26"/>
      <c r="BV264" s="26"/>
      <c r="BW264" s="26"/>
      <c r="BX264" s="26"/>
      <c r="BY264" s="26"/>
      <c r="BZ264" s="26"/>
      <c r="CA264" s="26"/>
      <c r="CB264" s="26"/>
      <c r="CC264" s="29"/>
      <c r="CD264" s="29">
        <f>+CD265+CD268</f>
        <v>615729487.50604737</v>
      </c>
    </row>
    <row r="265" spans="2:82" ht="38.25" hidden="1" x14ac:dyDescent="0.2">
      <c r="B265" s="1">
        <v>3</v>
      </c>
      <c r="C265" s="30">
        <f t="shared" si="15"/>
        <v>3</v>
      </c>
      <c r="D265" s="30">
        <f>+D264</f>
        <v>2</v>
      </c>
      <c r="E265" s="37">
        <v>1</v>
      </c>
      <c r="F265" s="30"/>
      <c r="G265" s="30"/>
      <c r="H265" s="32" t="s">
        <v>216</v>
      </c>
      <c r="I265" s="33">
        <f>+I266+I267</f>
        <v>2</v>
      </c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26"/>
      <c r="AK265" s="26"/>
      <c r="AL265" s="26"/>
      <c r="AM265" s="26"/>
      <c r="AN265" s="26"/>
      <c r="AO265" s="26"/>
      <c r="AP265" s="26"/>
      <c r="AQ265" s="26"/>
      <c r="AR265" s="26"/>
      <c r="AS265" s="26"/>
      <c r="AT265" s="26"/>
      <c r="AU265" s="26"/>
      <c r="AV265" s="26"/>
      <c r="AW265" s="26"/>
      <c r="AX265" s="26"/>
      <c r="AY265" s="26"/>
      <c r="AZ265" s="26"/>
      <c r="BA265" s="26"/>
      <c r="BB265" s="26"/>
      <c r="BC265" s="26"/>
      <c r="BD265" s="26"/>
      <c r="BE265" s="26"/>
      <c r="BF265" s="26"/>
      <c r="BG265" s="26"/>
      <c r="BH265" s="26"/>
      <c r="BI265" s="26"/>
      <c r="BJ265" s="26"/>
      <c r="BK265" s="26"/>
      <c r="BL265" s="26"/>
      <c r="BM265" s="26"/>
      <c r="BN265" s="26"/>
      <c r="BO265" s="26"/>
      <c r="BP265" s="26"/>
      <c r="BQ265" s="26"/>
      <c r="BR265" s="26"/>
      <c r="BS265" s="26"/>
      <c r="BT265" s="26"/>
      <c r="BU265" s="26"/>
      <c r="BV265" s="26"/>
      <c r="BW265" s="26"/>
      <c r="BX265" s="26"/>
      <c r="BY265" s="26"/>
      <c r="BZ265" s="26"/>
      <c r="CA265" s="26"/>
      <c r="CB265" s="26"/>
      <c r="CC265" s="33"/>
      <c r="CD265" s="33">
        <f>+CD266+CD267</f>
        <v>478417183.11702836</v>
      </c>
    </row>
    <row r="266" spans="2:82" ht="63.75" hidden="1" x14ac:dyDescent="0.2">
      <c r="B266" s="1">
        <v>4</v>
      </c>
      <c r="C266" s="18">
        <f t="shared" si="15"/>
        <v>3</v>
      </c>
      <c r="D266" s="18">
        <f>+D265</f>
        <v>2</v>
      </c>
      <c r="E266" s="18">
        <f>+E265</f>
        <v>1</v>
      </c>
      <c r="F266" s="18">
        <v>19</v>
      </c>
      <c r="G266" s="18"/>
      <c r="H266" s="34" t="s">
        <v>339</v>
      </c>
      <c r="I266" s="35">
        <v>1</v>
      </c>
      <c r="J266" s="36">
        <f>+I266</f>
        <v>1</v>
      </c>
      <c r="K266" s="26">
        <v>0</v>
      </c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>
        <v>148414999.30173603</v>
      </c>
      <c r="AH266" s="26"/>
      <c r="AI266" s="26"/>
      <c r="AJ266" s="26"/>
      <c r="AK266" s="26"/>
      <c r="AL266" s="26"/>
      <c r="AM266" s="26"/>
      <c r="AN266" s="26"/>
      <c r="AO266" s="26"/>
      <c r="AP266" s="26"/>
      <c r="AQ266" s="26"/>
      <c r="AR266" s="26"/>
      <c r="AS266" s="26">
        <v>267778692.50000003</v>
      </c>
      <c r="AT266" s="26"/>
      <c r="AU266" s="26"/>
      <c r="AV266" s="26"/>
      <c r="AW266" s="26"/>
      <c r="AX266" s="26"/>
      <c r="AY266" s="26"/>
      <c r="AZ266" s="26"/>
      <c r="BA266" s="26"/>
      <c r="BB266" s="26"/>
      <c r="BC266" s="26"/>
      <c r="BD266" s="26"/>
      <c r="BE266" s="26"/>
      <c r="BF266" s="26"/>
      <c r="BG266" s="26"/>
      <c r="BH266" s="26"/>
      <c r="BI266" s="26"/>
      <c r="BJ266" s="26"/>
      <c r="BK266" s="26"/>
      <c r="BL266" s="26"/>
      <c r="BM266" s="26"/>
      <c r="BN266" s="26"/>
      <c r="BO266" s="26"/>
      <c r="BP266" s="26"/>
      <c r="BQ266" s="26"/>
      <c r="BR266" s="26"/>
      <c r="BS266" s="26"/>
      <c r="BT266" s="26"/>
      <c r="BU266" s="26"/>
      <c r="BV266" s="26"/>
      <c r="BW266" s="26"/>
      <c r="BX266" s="26"/>
      <c r="BY266" s="26"/>
      <c r="BZ266" s="26"/>
      <c r="CA266" s="26"/>
      <c r="CB266" s="26"/>
      <c r="CC266" s="35"/>
      <c r="CD266" s="35">
        <f>+SUM(K266:CC266)</f>
        <v>416193691.80173606</v>
      </c>
    </row>
    <row r="267" spans="2:82" ht="102" hidden="1" x14ac:dyDescent="0.2">
      <c r="B267" s="1">
        <v>4</v>
      </c>
      <c r="C267" s="18">
        <f t="shared" si="15"/>
        <v>3</v>
      </c>
      <c r="D267" s="18">
        <f>+D266</f>
        <v>2</v>
      </c>
      <c r="E267" s="18">
        <f>+E266</f>
        <v>1</v>
      </c>
      <c r="F267" s="18">
        <v>20</v>
      </c>
      <c r="G267" s="18"/>
      <c r="H267" s="34" t="s">
        <v>340</v>
      </c>
      <c r="I267" s="35">
        <v>1</v>
      </c>
      <c r="J267" s="36">
        <f>+I267</f>
        <v>1</v>
      </c>
      <c r="K267" s="26">
        <v>0</v>
      </c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  <c r="AJ267" s="26"/>
      <c r="AK267" s="26"/>
      <c r="AL267" s="26"/>
      <c r="AM267" s="26"/>
      <c r="AN267" s="26"/>
      <c r="AO267" s="26"/>
      <c r="AP267" s="26"/>
      <c r="AQ267" s="26"/>
      <c r="AR267" s="26"/>
      <c r="AS267" s="26">
        <v>50000000</v>
      </c>
      <c r="AT267" s="26"/>
      <c r="AU267" s="26"/>
      <c r="AV267" s="26"/>
      <c r="AW267" s="26"/>
      <c r="AX267" s="26"/>
      <c r="AY267" s="26"/>
      <c r="AZ267" s="26"/>
      <c r="BA267" s="26"/>
      <c r="BB267" s="26"/>
      <c r="BC267" s="26"/>
      <c r="BD267" s="26"/>
      <c r="BE267" s="26"/>
      <c r="BF267" s="26">
        <v>12223491.315292323</v>
      </c>
      <c r="BG267" s="26"/>
      <c r="BH267" s="26"/>
      <c r="BI267" s="26"/>
      <c r="BJ267" s="26"/>
      <c r="BK267" s="26"/>
      <c r="BL267" s="26"/>
      <c r="BM267" s="26"/>
      <c r="BN267" s="26"/>
      <c r="BO267" s="26"/>
      <c r="BP267" s="26"/>
      <c r="BQ267" s="26"/>
      <c r="BR267" s="26"/>
      <c r="BS267" s="26"/>
      <c r="BT267" s="26"/>
      <c r="BU267" s="26"/>
      <c r="BV267" s="26"/>
      <c r="BW267" s="26"/>
      <c r="BX267" s="26"/>
      <c r="BY267" s="26"/>
      <c r="BZ267" s="26"/>
      <c r="CA267" s="26"/>
      <c r="CB267" s="26"/>
      <c r="CC267" s="35"/>
      <c r="CD267" s="35">
        <f>+SUM(K267:CC267)</f>
        <v>62223491.315292321</v>
      </c>
    </row>
    <row r="268" spans="2:82" ht="25.5" hidden="1" x14ac:dyDescent="0.2">
      <c r="B268" s="1">
        <v>3</v>
      </c>
      <c r="C268" s="30">
        <f t="shared" si="15"/>
        <v>3</v>
      </c>
      <c r="D268" s="30">
        <f>+D267</f>
        <v>2</v>
      </c>
      <c r="E268" s="37">
        <v>2</v>
      </c>
      <c r="F268" s="30"/>
      <c r="G268" s="30"/>
      <c r="H268" s="32" t="s">
        <v>233</v>
      </c>
      <c r="I268" s="33">
        <f>+I269</f>
        <v>1</v>
      </c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26"/>
      <c r="AK268" s="26"/>
      <c r="AL268" s="26"/>
      <c r="AM268" s="26"/>
      <c r="AN268" s="26"/>
      <c r="AO268" s="26"/>
      <c r="AP268" s="26"/>
      <c r="AQ268" s="26"/>
      <c r="AR268" s="26"/>
      <c r="AS268" s="26"/>
      <c r="AT268" s="26"/>
      <c r="AU268" s="26"/>
      <c r="AV268" s="26"/>
      <c r="AW268" s="26"/>
      <c r="AX268" s="26"/>
      <c r="AY268" s="26"/>
      <c r="AZ268" s="26"/>
      <c r="BA268" s="26"/>
      <c r="BB268" s="26"/>
      <c r="BC268" s="26"/>
      <c r="BD268" s="26"/>
      <c r="BE268" s="26"/>
      <c r="BF268" s="26"/>
      <c r="BG268" s="26"/>
      <c r="BH268" s="26"/>
      <c r="BI268" s="26"/>
      <c r="BJ268" s="26"/>
      <c r="BK268" s="26"/>
      <c r="BL268" s="26"/>
      <c r="BM268" s="26"/>
      <c r="BN268" s="26"/>
      <c r="BO268" s="26"/>
      <c r="BP268" s="26"/>
      <c r="BQ268" s="26"/>
      <c r="BR268" s="26"/>
      <c r="BS268" s="26"/>
      <c r="BT268" s="26"/>
      <c r="BU268" s="26"/>
      <c r="BV268" s="26"/>
      <c r="BW268" s="26"/>
      <c r="BX268" s="26"/>
      <c r="BY268" s="26"/>
      <c r="BZ268" s="26"/>
      <c r="CA268" s="26"/>
      <c r="CB268" s="26"/>
      <c r="CC268" s="33"/>
      <c r="CD268" s="33">
        <f>+CD269</f>
        <v>137312304.38901901</v>
      </c>
    </row>
    <row r="269" spans="2:82" ht="63.75" hidden="1" x14ac:dyDescent="0.2">
      <c r="B269" s="1">
        <v>4</v>
      </c>
      <c r="C269" s="18">
        <f t="shared" si="15"/>
        <v>3</v>
      </c>
      <c r="D269" s="18">
        <f>+D268</f>
        <v>2</v>
      </c>
      <c r="E269" s="18">
        <f>+E268</f>
        <v>2</v>
      </c>
      <c r="F269" s="18">
        <v>19</v>
      </c>
      <c r="G269" s="18"/>
      <c r="H269" s="34" t="s">
        <v>339</v>
      </c>
      <c r="I269" s="35">
        <v>1</v>
      </c>
      <c r="J269" s="36">
        <f>+I269</f>
        <v>1</v>
      </c>
      <c r="K269" s="26">
        <v>7449180</v>
      </c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45">
        <v>129863124.38901901</v>
      </c>
      <c r="AH269" s="26"/>
      <c r="AI269" s="26"/>
      <c r="AJ269" s="26"/>
      <c r="AK269" s="26"/>
      <c r="AL269" s="26"/>
      <c r="AM269" s="26"/>
      <c r="AN269" s="26"/>
      <c r="AO269" s="26"/>
      <c r="AP269" s="26"/>
      <c r="AQ269" s="26"/>
      <c r="AR269" s="26"/>
      <c r="AS269" s="26"/>
      <c r="AT269" s="26"/>
      <c r="AU269" s="26"/>
      <c r="AV269" s="26"/>
      <c r="AW269" s="26"/>
      <c r="AX269" s="26"/>
      <c r="AY269" s="26"/>
      <c r="AZ269" s="26"/>
      <c r="BA269" s="26"/>
      <c r="BB269" s="26"/>
      <c r="BC269" s="26"/>
      <c r="BD269" s="26"/>
      <c r="BE269" s="26"/>
      <c r="BF269" s="26"/>
      <c r="BG269" s="26"/>
      <c r="BH269" s="26"/>
      <c r="BI269" s="26"/>
      <c r="BJ269" s="26"/>
      <c r="BK269" s="26"/>
      <c r="BL269" s="26"/>
      <c r="BM269" s="26"/>
      <c r="BN269" s="26"/>
      <c r="BO269" s="26"/>
      <c r="BP269" s="26"/>
      <c r="BQ269" s="26"/>
      <c r="BR269" s="26"/>
      <c r="BS269" s="26"/>
      <c r="BT269" s="26"/>
      <c r="BU269" s="26"/>
      <c r="BV269" s="26"/>
      <c r="BW269" s="26"/>
      <c r="BX269" s="26"/>
      <c r="BY269" s="26"/>
      <c r="BZ269" s="26"/>
      <c r="CA269" s="26"/>
      <c r="CB269" s="26"/>
      <c r="CC269" s="35"/>
      <c r="CD269" s="35">
        <f>+SUM(K269:CC269)</f>
        <v>137312304.38901901</v>
      </c>
    </row>
    <row r="270" spans="2:82" hidden="1" x14ac:dyDescent="0.2">
      <c r="B270" s="1">
        <v>1</v>
      </c>
      <c r="C270" s="24">
        <v>4</v>
      </c>
      <c r="D270" s="24"/>
      <c r="E270" s="24"/>
      <c r="F270" s="24"/>
      <c r="G270" s="24"/>
      <c r="H270" s="24" t="s">
        <v>190</v>
      </c>
      <c r="I270" s="25">
        <f>+I271</f>
        <v>2</v>
      </c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  <c r="AL270" s="26"/>
      <c r="AM270" s="26"/>
      <c r="AN270" s="26"/>
      <c r="AO270" s="26"/>
      <c r="AP270" s="26"/>
      <c r="AQ270" s="26"/>
      <c r="AR270" s="26"/>
      <c r="AS270" s="26"/>
      <c r="AT270" s="26"/>
      <c r="AU270" s="26"/>
      <c r="AV270" s="26"/>
      <c r="AW270" s="26"/>
      <c r="AX270" s="26"/>
      <c r="AY270" s="26"/>
      <c r="AZ270" s="26"/>
      <c r="BA270" s="26"/>
      <c r="BB270" s="26"/>
      <c r="BC270" s="26"/>
      <c r="BD270" s="26"/>
      <c r="BE270" s="26"/>
      <c r="BF270" s="26"/>
      <c r="BG270" s="26"/>
      <c r="BH270" s="26"/>
      <c r="BI270" s="26"/>
      <c r="BJ270" s="26"/>
      <c r="BK270" s="26"/>
      <c r="BL270" s="26"/>
      <c r="BM270" s="26"/>
      <c r="BN270" s="26"/>
      <c r="BO270" s="26"/>
      <c r="BP270" s="26"/>
      <c r="BQ270" s="26"/>
      <c r="BR270" s="26"/>
      <c r="BS270" s="26"/>
      <c r="BT270" s="26"/>
      <c r="BU270" s="26"/>
      <c r="BV270" s="26"/>
      <c r="BW270" s="26"/>
      <c r="BX270" s="26"/>
      <c r="BY270" s="26"/>
      <c r="BZ270" s="26"/>
      <c r="CA270" s="26"/>
      <c r="CB270" s="26"/>
      <c r="CC270" s="25"/>
      <c r="CD270" s="25">
        <f>+CD271</f>
        <v>4686405009.5633955</v>
      </c>
    </row>
    <row r="271" spans="2:82" hidden="1" x14ac:dyDescent="0.2">
      <c r="B271" s="1">
        <v>2</v>
      </c>
      <c r="C271" s="28">
        <f t="shared" ref="C271:C276" si="16">+C270</f>
        <v>4</v>
      </c>
      <c r="D271" s="28">
        <v>1</v>
      </c>
      <c r="E271" s="28"/>
      <c r="F271" s="28"/>
      <c r="G271" s="28"/>
      <c r="H271" s="28" t="s">
        <v>242</v>
      </c>
      <c r="I271" s="29">
        <f>+I272+I274</f>
        <v>2</v>
      </c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26"/>
      <c r="AK271" s="26"/>
      <c r="AL271" s="26"/>
      <c r="AM271" s="26"/>
      <c r="AN271" s="26"/>
      <c r="AO271" s="26"/>
      <c r="AP271" s="26"/>
      <c r="AQ271" s="26"/>
      <c r="AR271" s="26"/>
      <c r="AS271" s="26"/>
      <c r="AT271" s="26"/>
      <c r="AU271" s="26"/>
      <c r="AV271" s="26"/>
      <c r="AW271" s="26"/>
      <c r="AX271" s="26"/>
      <c r="AY271" s="26"/>
      <c r="AZ271" s="26"/>
      <c r="BA271" s="26"/>
      <c r="BB271" s="26"/>
      <c r="BC271" s="26"/>
      <c r="BD271" s="26"/>
      <c r="BE271" s="26"/>
      <c r="BF271" s="26"/>
      <c r="BG271" s="26"/>
      <c r="BH271" s="26"/>
      <c r="BI271" s="26"/>
      <c r="BJ271" s="26"/>
      <c r="BK271" s="26"/>
      <c r="BL271" s="26"/>
      <c r="BM271" s="26"/>
      <c r="BN271" s="26"/>
      <c r="BO271" s="26"/>
      <c r="BP271" s="26"/>
      <c r="BQ271" s="26"/>
      <c r="BR271" s="26"/>
      <c r="BS271" s="26"/>
      <c r="BT271" s="26"/>
      <c r="BU271" s="26"/>
      <c r="BV271" s="26"/>
      <c r="BW271" s="26"/>
      <c r="BX271" s="26"/>
      <c r="BY271" s="26"/>
      <c r="BZ271" s="26"/>
      <c r="CA271" s="26"/>
      <c r="CB271" s="26"/>
      <c r="CC271" s="29"/>
      <c r="CD271" s="29">
        <f>+CD272+CD274</f>
        <v>4686405009.5633955</v>
      </c>
    </row>
    <row r="272" spans="2:82" ht="25.5" hidden="1" x14ac:dyDescent="0.2">
      <c r="B272" s="1">
        <v>3</v>
      </c>
      <c r="C272" s="30">
        <f t="shared" si="16"/>
        <v>4</v>
      </c>
      <c r="D272" s="30">
        <f>+D271</f>
        <v>1</v>
      </c>
      <c r="E272" s="37">
        <v>1</v>
      </c>
      <c r="F272" s="30"/>
      <c r="G272" s="30"/>
      <c r="H272" s="32" t="s">
        <v>333</v>
      </c>
      <c r="I272" s="33">
        <f>+I273</f>
        <v>1</v>
      </c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26"/>
      <c r="AK272" s="26"/>
      <c r="AL272" s="26"/>
      <c r="AM272" s="26"/>
      <c r="AN272" s="26"/>
      <c r="AO272" s="26"/>
      <c r="AP272" s="26"/>
      <c r="AQ272" s="26"/>
      <c r="AR272" s="26"/>
      <c r="AS272" s="26"/>
      <c r="AT272" s="26"/>
      <c r="AU272" s="26"/>
      <c r="AV272" s="26"/>
      <c r="AW272" s="26"/>
      <c r="AX272" s="26"/>
      <c r="AY272" s="26"/>
      <c r="AZ272" s="26"/>
      <c r="BA272" s="26"/>
      <c r="BB272" s="26"/>
      <c r="BC272" s="26"/>
      <c r="BD272" s="26"/>
      <c r="BE272" s="26"/>
      <c r="BF272" s="26"/>
      <c r="BG272" s="26"/>
      <c r="BH272" s="26"/>
      <c r="BI272" s="26"/>
      <c r="BJ272" s="26"/>
      <c r="BK272" s="26"/>
      <c r="BL272" s="26"/>
      <c r="BM272" s="26"/>
      <c r="BN272" s="26"/>
      <c r="BO272" s="26"/>
      <c r="BP272" s="26"/>
      <c r="BQ272" s="26"/>
      <c r="BR272" s="26"/>
      <c r="BS272" s="26"/>
      <c r="BT272" s="26"/>
      <c r="BU272" s="26"/>
      <c r="BV272" s="26"/>
      <c r="BW272" s="26"/>
      <c r="BX272" s="26"/>
      <c r="BY272" s="26"/>
      <c r="BZ272" s="26"/>
      <c r="CA272" s="26"/>
      <c r="CB272" s="26"/>
      <c r="CC272" s="33"/>
      <c r="CD272" s="33">
        <f>+CD273</f>
        <v>1561261230</v>
      </c>
    </row>
    <row r="273" spans="2:82" ht="51" hidden="1" x14ac:dyDescent="0.2">
      <c r="B273" s="1">
        <v>4</v>
      </c>
      <c r="C273" s="18">
        <f t="shared" si="16"/>
        <v>4</v>
      </c>
      <c r="D273" s="18">
        <f>+D272</f>
        <v>1</v>
      </c>
      <c r="E273" s="18">
        <f>+E272</f>
        <v>1</v>
      </c>
      <c r="F273" s="18">
        <v>3</v>
      </c>
      <c r="G273" s="18"/>
      <c r="H273" s="34" t="s">
        <v>334</v>
      </c>
      <c r="I273" s="35">
        <v>1</v>
      </c>
      <c r="J273" s="36">
        <f>+I273</f>
        <v>1</v>
      </c>
      <c r="K273" s="26">
        <v>61261230</v>
      </c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26"/>
      <c r="AK273" s="26"/>
      <c r="AL273" s="26"/>
      <c r="AM273" s="26"/>
      <c r="AN273" s="26"/>
      <c r="AO273" s="26"/>
      <c r="AP273" s="26"/>
      <c r="AQ273" s="26"/>
      <c r="AR273" s="26"/>
      <c r="AS273" s="26"/>
      <c r="AT273" s="26"/>
      <c r="AU273" s="26"/>
      <c r="AV273" s="26"/>
      <c r="AW273" s="26"/>
      <c r="AX273" s="26"/>
      <c r="AY273" s="26"/>
      <c r="AZ273" s="26"/>
      <c r="BA273" s="26"/>
      <c r="BB273" s="26"/>
      <c r="BC273" s="26"/>
      <c r="BD273" s="26"/>
      <c r="BE273" s="26"/>
      <c r="BF273" s="26"/>
      <c r="BG273" s="26"/>
      <c r="BH273" s="26"/>
      <c r="BI273" s="26"/>
      <c r="BJ273" s="26"/>
      <c r="BK273" s="26"/>
      <c r="BL273" s="26"/>
      <c r="BM273" s="26"/>
      <c r="BN273" s="26"/>
      <c r="BO273" s="26"/>
      <c r="BP273" s="26"/>
      <c r="BQ273" s="26"/>
      <c r="BR273" s="26"/>
      <c r="BS273" s="26"/>
      <c r="BT273" s="26"/>
      <c r="BU273" s="26"/>
      <c r="BV273" s="26"/>
      <c r="BW273" s="26"/>
      <c r="BX273" s="26"/>
      <c r="BY273" s="26"/>
      <c r="BZ273" s="26"/>
      <c r="CA273" s="26"/>
      <c r="CB273" s="26"/>
      <c r="CC273" s="35">
        <v>1500000000</v>
      </c>
      <c r="CD273" s="35">
        <f>+SUM(K273:CC273)</f>
        <v>1561261230</v>
      </c>
    </row>
    <row r="274" spans="2:82" ht="25.5" hidden="1" x14ac:dyDescent="0.2">
      <c r="B274" s="1">
        <v>3</v>
      </c>
      <c r="C274" s="30">
        <f t="shared" si="16"/>
        <v>4</v>
      </c>
      <c r="D274" s="30">
        <f>+D273</f>
        <v>1</v>
      </c>
      <c r="E274" s="37">
        <v>2</v>
      </c>
      <c r="F274" s="30"/>
      <c r="G274" s="30"/>
      <c r="H274" s="32" t="s">
        <v>220</v>
      </c>
      <c r="I274" s="33">
        <f>+I275</f>
        <v>1</v>
      </c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26"/>
      <c r="AK274" s="26"/>
      <c r="AL274" s="26"/>
      <c r="AM274" s="26"/>
      <c r="AN274" s="26"/>
      <c r="AO274" s="26"/>
      <c r="AP274" s="26"/>
      <c r="AQ274" s="26"/>
      <c r="AR274" s="26"/>
      <c r="AS274" s="26"/>
      <c r="AT274" s="26"/>
      <c r="AU274" s="26"/>
      <c r="AV274" s="26"/>
      <c r="AW274" s="26"/>
      <c r="AX274" s="26"/>
      <c r="AY274" s="26"/>
      <c r="AZ274" s="26"/>
      <c r="BA274" s="26"/>
      <c r="BB274" s="26"/>
      <c r="BC274" s="26"/>
      <c r="BD274" s="26"/>
      <c r="BE274" s="26"/>
      <c r="BF274" s="26"/>
      <c r="BG274" s="26"/>
      <c r="BH274" s="26"/>
      <c r="BI274" s="26"/>
      <c r="BJ274" s="26"/>
      <c r="BK274" s="26"/>
      <c r="BL274" s="26"/>
      <c r="BM274" s="26"/>
      <c r="BN274" s="26"/>
      <c r="BO274" s="26"/>
      <c r="BP274" s="26"/>
      <c r="BQ274" s="26"/>
      <c r="BR274" s="26"/>
      <c r="BS274" s="26"/>
      <c r="BT274" s="26"/>
      <c r="BU274" s="26"/>
      <c r="BV274" s="26"/>
      <c r="BW274" s="26"/>
      <c r="BX274" s="26"/>
      <c r="BY274" s="26"/>
      <c r="BZ274" s="26"/>
      <c r="CA274" s="26"/>
      <c r="CB274" s="26"/>
      <c r="CC274" s="33"/>
      <c r="CD274" s="33">
        <f>+CD275+CD276</f>
        <v>3125143779.5633955</v>
      </c>
    </row>
    <row r="275" spans="2:82" ht="63.75" hidden="1" x14ac:dyDescent="0.2">
      <c r="B275" s="1">
        <v>4</v>
      </c>
      <c r="C275" s="18">
        <f t="shared" si="16"/>
        <v>4</v>
      </c>
      <c r="D275" s="18">
        <f>+D274</f>
        <v>1</v>
      </c>
      <c r="E275" s="18">
        <f>+E274</f>
        <v>2</v>
      </c>
      <c r="F275" s="18">
        <v>11</v>
      </c>
      <c r="G275" s="18"/>
      <c r="H275" s="34" t="s">
        <v>328</v>
      </c>
      <c r="I275" s="35">
        <v>1</v>
      </c>
      <c r="J275" s="36">
        <f>+I275</f>
        <v>1</v>
      </c>
      <c r="K275" s="26">
        <v>0</v>
      </c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26"/>
      <c r="AK275" s="26"/>
      <c r="AL275" s="26"/>
      <c r="AM275" s="26"/>
      <c r="AN275" s="26"/>
      <c r="AO275" s="26"/>
      <c r="AP275" s="26"/>
      <c r="AQ275" s="26"/>
      <c r="AR275" s="26"/>
      <c r="AS275" s="26"/>
      <c r="AT275" s="26"/>
      <c r="AU275" s="26"/>
      <c r="AV275" s="26"/>
      <c r="AW275" s="26"/>
      <c r="AX275" s="26"/>
      <c r="AY275" s="26"/>
      <c r="AZ275" s="26"/>
      <c r="BA275" s="26"/>
      <c r="BB275" s="26"/>
      <c r="BC275" s="26"/>
      <c r="BD275" s="26"/>
      <c r="BE275" s="26"/>
      <c r="BF275" s="26"/>
      <c r="BG275" s="26"/>
      <c r="BH275" s="26"/>
      <c r="BI275" s="26"/>
      <c r="BJ275" s="26"/>
      <c r="BK275" s="26"/>
      <c r="BL275" s="26"/>
      <c r="BM275" s="26"/>
      <c r="BN275" s="26"/>
      <c r="BO275" s="26"/>
      <c r="BP275" s="26"/>
      <c r="BQ275" s="26"/>
      <c r="BR275" s="26"/>
      <c r="BS275" s="26">
        <v>125143779.56339574</v>
      </c>
      <c r="BT275" s="26"/>
      <c r="BU275" s="26"/>
      <c r="BV275" s="26"/>
      <c r="BW275" s="26"/>
      <c r="BX275" s="26"/>
      <c r="BY275" s="26"/>
      <c r="BZ275" s="26"/>
      <c r="CA275" s="26"/>
      <c r="CB275" s="26"/>
      <c r="CC275" s="35"/>
      <c r="CD275" s="35">
        <f>+SUM(K275:CC275)</f>
        <v>125143779.56339574</v>
      </c>
    </row>
    <row r="276" spans="2:82" ht="63.75" hidden="1" x14ac:dyDescent="0.2">
      <c r="B276" s="1">
        <v>4</v>
      </c>
      <c r="C276" s="18">
        <f t="shared" si="16"/>
        <v>4</v>
      </c>
      <c r="D276" s="18">
        <f>+D275</f>
        <v>1</v>
      </c>
      <c r="E276" s="18">
        <f>+E275</f>
        <v>2</v>
      </c>
      <c r="F276" s="18">
        <v>21</v>
      </c>
      <c r="G276" s="18"/>
      <c r="H276" s="34" t="s">
        <v>405</v>
      </c>
      <c r="I276" s="35">
        <v>1</v>
      </c>
      <c r="J276" s="36">
        <f>+I276</f>
        <v>1</v>
      </c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  <c r="AK276" s="26"/>
      <c r="AL276" s="26"/>
      <c r="AM276" s="26"/>
      <c r="AN276" s="26"/>
      <c r="AO276" s="26"/>
      <c r="AP276" s="26"/>
      <c r="AQ276" s="26"/>
      <c r="AR276" s="26"/>
      <c r="AS276" s="26"/>
      <c r="AT276" s="26"/>
      <c r="AU276" s="26"/>
      <c r="AV276" s="26"/>
      <c r="AW276" s="26"/>
      <c r="AX276" s="26"/>
      <c r="AY276" s="26"/>
      <c r="AZ276" s="26"/>
      <c r="BA276" s="26"/>
      <c r="BB276" s="26"/>
      <c r="BC276" s="26"/>
      <c r="BD276" s="26"/>
      <c r="BE276" s="26"/>
      <c r="BF276" s="26"/>
      <c r="BG276" s="26"/>
      <c r="BH276" s="26"/>
      <c r="BI276" s="26"/>
      <c r="BJ276" s="26"/>
      <c r="BK276" s="26"/>
      <c r="BL276" s="26"/>
      <c r="BM276" s="26"/>
      <c r="BN276" s="26"/>
      <c r="BO276" s="26"/>
      <c r="BP276" s="26"/>
      <c r="BQ276" s="26"/>
      <c r="BR276" s="26"/>
      <c r="BS276" s="26"/>
      <c r="BT276" s="26"/>
      <c r="BU276" s="26"/>
      <c r="BV276" s="26"/>
      <c r="BW276" s="26"/>
      <c r="BX276" s="26"/>
      <c r="BY276" s="26"/>
      <c r="BZ276" s="26"/>
      <c r="CA276" s="26"/>
      <c r="CB276" s="26"/>
      <c r="CC276" s="35">
        <v>3000000000</v>
      </c>
      <c r="CD276" s="35">
        <f>+SUM(K276:CC276)</f>
        <v>3000000000</v>
      </c>
    </row>
    <row r="277" spans="2:82" hidden="1" x14ac:dyDescent="0.2">
      <c r="B277" s="17">
        <v>0</v>
      </c>
      <c r="C277" s="19">
        <v>0</v>
      </c>
      <c r="D277" s="19"/>
      <c r="E277" s="19"/>
      <c r="F277" s="19"/>
      <c r="G277" s="20" t="s">
        <v>341</v>
      </c>
      <c r="H277" s="20" t="s">
        <v>342</v>
      </c>
      <c r="I277" s="21">
        <f>+I278+I287+I297</f>
        <v>8</v>
      </c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22"/>
      <c r="AZ277" s="22"/>
      <c r="BA277" s="22"/>
      <c r="BB277" s="22"/>
      <c r="BC277" s="22"/>
      <c r="BD277" s="22"/>
      <c r="BE277" s="22"/>
      <c r="BF277" s="22"/>
      <c r="BG277" s="22"/>
      <c r="BH277" s="22"/>
      <c r="BI277" s="22"/>
      <c r="BJ277" s="22"/>
      <c r="BK277" s="22"/>
      <c r="BL277" s="22"/>
      <c r="BM277" s="22"/>
      <c r="BN277" s="22"/>
      <c r="BO277" s="22"/>
      <c r="BP277" s="22"/>
      <c r="BQ277" s="22"/>
      <c r="BR277" s="22"/>
      <c r="BS277" s="22"/>
      <c r="BT277" s="22"/>
      <c r="BU277" s="22"/>
      <c r="BV277" s="22"/>
      <c r="BW277" s="22"/>
      <c r="BX277" s="22"/>
      <c r="BY277" s="22"/>
      <c r="BZ277" s="22"/>
      <c r="CA277" s="22"/>
      <c r="CB277" s="22"/>
      <c r="CC277" s="21"/>
      <c r="CD277" s="21">
        <f>+CD278+CD287+CD297</f>
        <v>3134567955.3086929</v>
      </c>
    </row>
    <row r="278" spans="2:82" hidden="1" x14ac:dyDescent="0.2">
      <c r="B278" s="1">
        <v>1</v>
      </c>
      <c r="C278" s="24">
        <v>1</v>
      </c>
      <c r="D278" s="24"/>
      <c r="E278" s="24"/>
      <c r="F278" s="24"/>
      <c r="G278" s="24"/>
      <c r="H278" s="24" t="s">
        <v>203</v>
      </c>
      <c r="I278" s="25">
        <f>+I279+I282</f>
        <v>3</v>
      </c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26"/>
      <c r="AK278" s="26"/>
      <c r="AL278" s="26"/>
      <c r="AM278" s="26"/>
      <c r="AN278" s="26"/>
      <c r="AO278" s="26"/>
      <c r="AP278" s="26"/>
      <c r="AQ278" s="26"/>
      <c r="AR278" s="26"/>
      <c r="AS278" s="26"/>
      <c r="AT278" s="26"/>
      <c r="AU278" s="26"/>
      <c r="AV278" s="26"/>
      <c r="AW278" s="26"/>
      <c r="AX278" s="26"/>
      <c r="AY278" s="26"/>
      <c r="AZ278" s="26"/>
      <c r="BA278" s="26"/>
      <c r="BB278" s="26"/>
      <c r="BC278" s="26"/>
      <c r="BD278" s="26"/>
      <c r="BE278" s="26"/>
      <c r="BF278" s="26"/>
      <c r="BG278" s="26"/>
      <c r="BH278" s="26"/>
      <c r="BI278" s="26"/>
      <c r="BJ278" s="26"/>
      <c r="BK278" s="26"/>
      <c r="BL278" s="26"/>
      <c r="BM278" s="26"/>
      <c r="BN278" s="26"/>
      <c r="BO278" s="26"/>
      <c r="BP278" s="26"/>
      <c r="BQ278" s="26"/>
      <c r="BR278" s="26"/>
      <c r="BS278" s="26"/>
      <c r="BT278" s="26"/>
      <c r="BU278" s="26"/>
      <c r="BV278" s="26"/>
      <c r="BW278" s="26"/>
      <c r="BX278" s="26"/>
      <c r="BY278" s="26"/>
      <c r="BZ278" s="26"/>
      <c r="CA278" s="26"/>
      <c r="CB278" s="26"/>
      <c r="CC278" s="25"/>
      <c r="CD278" s="25">
        <f>+CD279+CD282</f>
        <v>241102589.43333399</v>
      </c>
    </row>
    <row r="279" spans="2:82" hidden="1" x14ac:dyDescent="0.2">
      <c r="B279" s="1">
        <v>2</v>
      </c>
      <c r="C279" s="28">
        <f t="shared" ref="C279:C286" si="17">+C278</f>
        <v>1</v>
      </c>
      <c r="D279" s="28">
        <v>8</v>
      </c>
      <c r="E279" s="28"/>
      <c r="F279" s="28"/>
      <c r="G279" s="28"/>
      <c r="H279" s="28" t="s">
        <v>292</v>
      </c>
      <c r="I279" s="29">
        <f>+I280</f>
        <v>1</v>
      </c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  <c r="AK279" s="26"/>
      <c r="AL279" s="26"/>
      <c r="AM279" s="26"/>
      <c r="AN279" s="26"/>
      <c r="AO279" s="26"/>
      <c r="AP279" s="26"/>
      <c r="AQ279" s="26"/>
      <c r="AR279" s="26"/>
      <c r="AS279" s="26"/>
      <c r="AT279" s="26"/>
      <c r="AU279" s="26"/>
      <c r="AV279" s="26"/>
      <c r="AW279" s="26"/>
      <c r="AX279" s="26"/>
      <c r="AY279" s="26"/>
      <c r="AZ279" s="26"/>
      <c r="BA279" s="26"/>
      <c r="BB279" s="26"/>
      <c r="BC279" s="26"/>
      <c r="BD279" s="26"/>
      <c r="BE279" s="26"/>
      <c r="BF279" s="26"/>
      <c r="BG279" s="26"/>
      <c r="BH279" s="26"/>
      <c r="BI279" s="26"/>
      <c r="BJ279" s="26"/>
      <c r="BK279" s="26"/>
      <c r="BL279" s="26"/>
      <c r="BM279" s="26"/>
      <c r="BN279" s="26"/>
      <c r="BO279" s="26"/>
      <c r="BP279" s="26"/>
      <c r="BQ279" s="26"/>
      <c r="BR279" s="26"/>
      <c r="BS279" s="26"/>
      <c r="BT279" s="26"/>
      <c r="BU279" s="26"/>
      <c r="BV279" s="26"/>
      <c r="BW279" s="26"/>
      <c r="BX279" s="26"/>
      <c r="BY279" s="26"/>
      <c r="BZ279" s="26"/>
      <c r="CA279" s="26"/>
      <c r="CB279" s="26"/>
      <c r="CC279" s="29"/>
      <c r="CD279" s="29">
        <f>+CD280</f>
        <v>128103054.413334</v>
      </c>
    </row>
    <row r="280" spans="2:82" ht="63.75" hidden="1" x14ac:dyDescent="0.2">
      <c r="B280" s="1">
        <v>3</v>
      </c>
      <c r="C280" s="30">
        <f t="shared" si="17"/>
        <v>1</v>
      </c>
      <c r="D280" s="30">
        <f>+D279</f>
        <v>8</v>
      </c>
      <c r="E280" s="37">
        <v>3</v>
      </c>
      <c r="F280" s="30"/>
      <c r="G280" s="30"/>
      <c r="H280" s="32" t="s">
        <v>301</v>
      </c>
      <c r="I280" s="33">
        <f>+I281</f>
        <v>1</v>
      </c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26"/>
      <c r="AK280" s="26"/>
      <c r="AL280" s="26"/>
      <c r="AM280" s="26"/>
      <c r="AN280" s="26"/>
      <c r="AO280" s="26"/>
      <c r="AP280" s="26"/>
      <c r="AQ280" s="26"/>
      <c r="AR280" s="26"/>
      <c r="AS280" s="26"/>
      <c r="AT280" s="26"/>
      <c r="AU280" s="26"/>
      <c r="AV280" s="26"/>
      <c r="AW280" s="26"/>
      <c r="AX280" s="26"/>
      <c r="AY280" s="26"/>
      <c r="AZ280" s="26"/>
      <c r="BA280" s="26"/>
      <c r="BB280" s="26"/>
      <c r="BC280" s="26"/>
      <c r="BD280" s="26"/>
      <c r="BE280" s="26"/>
      <c r="BF280" s="26"/>
      <c r="BG280" s="26"/>
      <c r="BH280" s="26"/>
      <c r="BI280" s="26"/>
      <c r="BJ280" s="26"/>
      <c r="BK280" s="26"/>
      <c r="BL280" s="26"/>
      <c r="BM280" s="26"/>
      <c r="BN280" s="26"/>
      <c r="BO280" s="26"/>
      <c r="BP280" s="26"/>
      <c r="BQ280" s="26"/>
      <c r="BR280" s="26"/>
      <c r="BS280" s="26"/>
      <c r="BT280" s="26"/>
      <c r="BU280" s="26"/>
      <c r="BV280" s="26"/>
      <c r="BW280" s="26"/>
      <c r="BX280" s="26"/>
      <c r="BY280" s="26"/>
      <c r="BZ280" s="26"/>
      <c r="CA280" s="26"/>
      <c r="CB280" s="26"/>
      <c r="CC280" s="33"/>
      <c r="CD280" s="33">
        <f>+CD281</f>
        <v>128103054.413334</v>
      </c>
    </row>
    <row r="281" spans="2:82" ht="63.75" hidden="1" x14ac:dyDescent="0.2">
      <c r="B281" s="1">
        <v>4</v>
      </c>
      <c r="C281" s="18">
        <f t="shared" si="17"/>
        <v>1</v>
      </c>
      <c r="D281" s="18">
        <f>+D280</f>
        <v>8</v>
      </c>
      <c r="E281" s="18">
        <f>+E280</f>
        <v>3</v>
      </c>
      <c r="F281" s="18">
        <v>5</v>
      </c>
      <c r="G281" s="18"/>
      <c r="H281" s="34" t="s">
        <v>343</v>
      </c>
      <c r="I281" s="35">
        <v>1</v>
      </c>
      <c r="J281" s="36">
        <f>+I281</f>
        <v>1</v>
      </c>
      <c r="K281" s="26">
        <v>104147340.08</v>
      </c>
      <c r="L281" s="26"/>
      <c r="M281" s="26">
        <v>23955714.333333999</v>
      </c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26"/>
      <c r="AK281" s="26"/>
      <c r="AL281" s="26"/>
      <c r="AM281" s="26"/>
      <c r="AN281" s="26"/>
      <c r="AO281" s="26"/>
      <c r="AP281" s="26"/>
      <c r="AQ281" s="26"/>
      <c r="AR281" s="26"/>
      <c r="AS281" s="26"/>
      <c r="AT281" s="26"/>
      <c r="AU281" s="26"/>
      <c r="AV281" s="26"/>
      <c r="AW281" s="26"/>
      <c r="AX281" s="26"/>
      <c r="AY281" s="26"/>
      <c r="AZ281" s="26"/>
      <c r="BA281" s="26"/>
      <c r="BB281" s="26"/>
      <c r="BC281" s="26"/>
      <c r="BD281" s="26"/>
      <c r="BE281" s="26"/>
      <c r="BF281" s="26"/>
      <c r="BG281" s="26"/>
      <c r="BH281" s="26"/>
      <c r="BI281" s="26"/>
      <c r="BJ281" s="26"/>
      <c r="BK281" s="26"/>
      <c r="BL281" s="26"/>
      <c r="BM281" s="26"/>
      <c r="BN281" s="26"/>
      <c r="BO281" s="26"/>
      <c r="BP281" s="26"/>
      <c r="BQ281" s="26"/>
      <c r="BR281" s="26"/>
      <c r="BS281" s="26"/>
      <c r="BT281" s="26"/>
      <c r="BU281" s="26"/>
      <c r="BV281" s="26"/>
      <c r="BW281" s="26"/>
      <c r="BX281" s="26"/>
      <c r="BY281" s="26"/>
      <c r="BZ281" s="26"/>
      <c r="CA281" s="26"/>
      <c r="CB281" s="26"/>
      <c r="CC281" s="35"/>
      <c r="CD281" s="35">
        <f>+SUM(K281:CC281)</f>
        <v>128103054.413334</v>
      </c>
    </row>
    <row r="282" spans="2:82" hidden="1" x14ac:dyDescent="0.2">
      <c r="B282" s="1">
        <v>2</v>
      </c>
      <c r="C282" s="28">
        <f t="shared" si="17"/>
        <v>1</v>
      </c>
      <c r="D282" s="28">
        <v>12</v>
      </c>
      <c r="E282" s="28"/>
      <c r="F282" s="28"/>
      <c r="G282" s="28"/>
      <c r="H282" s="28" t="s">
        <v>344</v>
      </c>
      <c r="I282" s="29">
        <f>+I283+I285</f>
        <v>2</v>
      </c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26"/>
      <c r="AK282" s="26"/>
      <c r="AL282" s="26"/>
      <c r="AM282" s="26"/>
      <c r="AN282" s="26"/>
      <c r="AO282" s="26"/>
      <c r="AP282" s="26"/>
      <c r="AQ282" s="26"/>
      <c r="AR282" s="26"/>
      <c r="AS282" s="26"/>
      <c r="AT282" s="26"/>
      <c r="AU282" s="26"/>
      <c r="AV282" s="26"/>
      <c r="AW282" s="26"/>
      <c r="AX282" s="26"/>
      <c r="AY282" s="26"/>
      <c r="AZ282" s="26"/>
      <c r="BA282" s="26"/>
      <c r="BB282" s="26"/>
      <c r="BC282" s="26"/>
      <c r="BD282" s="26"/>
      <c r="BE282" s="26"/>
      <c r="BF282" s="26"/>
      <c r="BG282" s="26"/>
      <c r="BH282" s="26"/>
      <c r="BI282" s="26"/>
      <c r="BJ282" s="26"/>
      <c r="BK282" s="26"/>
      <c r="BL282" s="26"/>
      <c r="BM282" s="26"/>
      <c r="BN282" s="26"/>
      <c r="BO282" s="26"/>
      <c r="BP282" s="26"/>
      <c r="BQ282" s="26"/>
      <c r="BR282" s="26"/>
      <c r="BS282" s="26"/>
      <c r="BT282" s="26"/>
      <c r="BU282" s="26"/>
      <c r="BV282" s="26"/>
      <c r="BW282" s="26"/>
      <c r="BX282" s="26"/>
      <c r="BY282" s="26"/>
      <c r="BZ282" s="26"/>
      <c r="CA282" s="26"/>
      <c r="CB282" s="26"/>
      <c r="CC282" s="29"/>
      <c r="CD282" s="29">
        <f>+CD283+CD285</f>
        <v>112999535.02</v>
      </c>
    </row>
    <row r="283" spans="2:82" ht="38.25" hidden="1" x14ac:dyDescent="0.2">
      <c r="B283" s="1">
        <v>3</v>
      </c>
      <c r="C283" s="30">
        <f t="shared" si="17"/>
        <v>1</v>
      </c>
      <c r="D283" s="30">
        <f>+D282</f>
        <v>12</v>
      </c>
      <c r="E283" s="37">
        <v>1</v>
      </c>
      <c r="F283" s="30"/>
      <c r="G283" s="30"/>
      <c r="H283" s="32" t="s">
        <v>345</v>
      </c>
      <c r="I283" s="33">
        <f>+I284</f>
        <v>1</v>
      </c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26"/>
      <c r="AK283" s="26"/>
      <c r="AL283" s="26"/>
      <c r="AM283" s="26"/>
      <c r="AN283" s="26"/>
      <c r="AO283" s="26"/>
      <c r="AP283" s="26"/>
      <c r="AQ283" s="26"/>
      <c r="AR283" s="26"/>
      <c r="AS283" s="26"/>
      <c r="AT283" s="26"/>
      <c r="AU283" s="26"/>
      <c r="AV283" s="26"/>
      <c r="AW283" s="26"/>
      <c r="AX283" s="26"/>
      <c r="AY283" s="26"/>
      <c r="AZ283" s="26"/>
      <c r="BA283" s="26"/>
      <c r="BB283" s="26"/>
      <c r="BC283" s="26"/>
      <c r="BD283" s="26"/>
      <c r="BE283" s="26"/>
      <c r="BF283" s="26"/>
      <c r="BG283" s="26"/>
      <c r="BH283" s="26"/>
      <c r="BI283" s="26"/>
      <c r="BJ283" s="26"/>
      <c r="BK283" s="26"/>
      <c r="BL283" s="26"/>
      <c r="BM283" s="26"/>
      <c r="BN283" s="26"/>
      <c r="BO283" s="26"/>
      <c r="BP283" s="26"/>
      <c r="BQ283" s="26"/>
      <c r="BR283" s="26"/>
      <c r="BS283" s="26"/>
      <c r="BT283" s="26"/>
      <c r="BU283" s="26"/>
      <c r="BV283" s="26"/>
      <c r="BW283" s="26"/>
      <c r="BX283" s="26"/>
      <c r="BY283" s="26"/>
      <c r="BZ283" s="26"/>
      <c r="CA283" s="26"/>
      <c r="CB283" s="26"/>
      <c r="CC283" s="33"/>
      <c r="CD283" s="33">
        <f>+CD284</f>
        <v>56499767.509999998</v>
      </c>
    </row>
    <row r="284" spans="2:82" ht="51" hidden="1" x14ac:dyDescent="0.2">
      <c r="B284" s="1">
        <v>4</v>
      </c>
      <c r="C284" s="18">
        <f t="shared" si="17"/>
        <v>1</v>
      </c>
      <c r="D284" s="18">
        <f>+D283</f>
        <v>12</v>
      </c>
      <c r="E284" s="18">
        <f>+E283</f>
        <v>1</v>
      </c>
      <c r="F284" s="18">
        <v>6</v>
      </c>
      <c r="G284" s="18"/>
      <c r="H284" s="34" t="s">
        <v>346</v>
      </c>
      <c r="I284" s="35">
        <v>1</v>
      </c>
      <c r="J284" s="36">
        <f>+I284</f>
        <v>1</v>
      </c>
      <c r="K284" s="26">
        <v>13018417.51</v>
      </c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26"/>
      <c r="AK284" s="26"/>
      <c r="AL284" s="26"/>
      <c r="AM284" s="26"/>
      <c r="AN284" s="26"/>
      <c r="AO284" s="26"/>
      <c r="AP284" s="26"/>
      <c r="AQ284" s="26"/>
      <c r="AR284" s="26"/>
      <c r="AS284" s="26">
        <v>43481350</v>
      </c>
      <c r="AT284" s="26"/>
      <c r="AU284" s="26"/>
      <c r="AV284" s="26"/>
      <c r="AW284" s="26"/>
      <c r="AX284" s="26"/>
      <c r="AY284" s="26"/>
      <c r="AZ284" s="26"/>
      <c r="BA284" s="26"/>
      <c r="BB284" s="26"/>
      <c r="BC284" s="26"/>
      <c r="BD284" s="26"/>
      <c r="BE284" s="26"/>
      <c r="BF284" s="26"/>
      <c r="BG284" s="26"/>
      <c r="BH284" s="26"/>
      <c r="BI284" s="26"/>
      <c r="BJ284" s="26"/>
      <c r="BK284" s="26"/>
      <c r="BL284" s="26"/>
      <c r="BM284" s="26"/>
      <c r="BN284" s="26"/>
      <c r="BO284" s="26"/>
      <c r="BP284" s="26"/>
      <c r="BQ284" s="26"/>
      <c r="BR284" s="26"/>
      <c r="BS284" s="26"/>
      <c r="BT284" s="26"/>
      <c r="BU284" s="26"/>
      <c r="BV284" s="26"/>
      <c r="BW284" s="26"/>
      <c r="BX284" s="26"/>
      <c r="BY284" s="26"/>
      <c r="BZ284" s="26"/>
      <c r="CA284" s="26"/>
      <c r="CB284" s="26"/>
      <c r="CC284" s="35"/>
      <c r="CD284" s="35">
        <f>+SUM(K284:CC284)</f>
        <v>56499767.509999998</v>
      </c>
    </row>
    <row r="285" spans="2:82" ht="13.5" hidden="1" x14ac:dyDescent="0.2">
      <c r="B285" s="1">
        <v>3</v>
      </c>
      <c r="C285" s="30">
        <f t="shared" si="17"/>
        <v>1</v>
      </c>
      <c r="D285" s="30">
        <f>+D284</f>
        <v>12</v>
      </c>
      <c r="E285" s="37">
        <v>2</v>
      </c>
      <c r="F285" s="30"/>
      <c r="G285" s="30"/>
      <c r="H285" s="32" t="s">
        <v>347</v>
      </c>
      <c r="I285" s="33">
        <f>+I286</f>
        <v>1</v>
      </c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  <c r="AK285" s="26"/>
      <c r="AL285" s="26"/>
      <c r="AM285" s="26"/>
      <c r="AN285" s="26"/>
      <c r="AO285" s="26"/>
      <c r="AP285" s="26"/>
      <c r="AQ285" s="26"/>
      <c r="AR285" s="26"/>
      <c r="AS285" s="26"/>
      <c r="AT285" s="26"/>
      <c r="AU285" s="26"/>
      <c r="AV285" s="26"/>
      <c r="AW285" s="26"/>
      <c r="AX285" s="26"/>
      <c r="AY285" s="26"/>
      <c r="AZ285" s="26"/>
      <c r="BA285" s="26"/>
      <c r="BB285" s="26"/>
      <c r="BC285" s="26"/>
      <c r="BD285" s="26"/>
      <c r="BE285" s="26"/>
      <c r="BF285" s="26"/>
      <c r="BG285" s="26"/>
      <c r="BH285" s="26"/>
      <c r="BI285" s="26"/>
      <c r="BJ285" s="26"/>
      <c r="BK285" s="26"/>
      <c r="BL285" s="26"/>
      <c r="BM285" s="26"/>
      <c r="BN285" s="26"/>
      <c r="BO285" s="26"/>
      <c r="BP285" s="26"/>
      <c r="BQ285" s="26"/>
      <c r="BR285" s="26"/>
      <c r="BS285" s="26"/>
      <c r="BT285" s="26"/>
      <c r="BU285" s="26"/>
      <c r="BV285" s="26"/>
      <c r="BW285" s="26"/>
      <c r="BX285" s="26"/>
      <c r="BY285" s="26"/>
      <c r="BZ285" s="26"/>
      <c r="CA285" s="26"/>
      <c r="CB285" s="26"/>
      <c r="CC285" s="33"/>
      <c r="CD285" s="33">
        <f>+CD286</f>
        <v>56499767.509999998</v>
      </c>
    </row>
    <row r="286" spans="2:82" ht="102" hidden="1" x14ac:dyDescent="0.2">
      <c r="B286" s="1">
        <v>4</v>
      </c>
      <c r="C286" s="18">
        <f t="shared" si="17"/>
        <v>1</v>
      </c>
      <c r="D286" s="18">
        <f>+D285</f>
        <v>12</v>
      </c>
      <c r="E286" s="18">
        <f>+E285</f>
        <v>2</v>
      </c>
      <c r="F286" s="18">
        <v>1</v>
      </c>
      <c r="G286" s="18"/>
      <c r="H286" s="34" t="s">
        <v>348</v>
      </c>
      <c r="I286" s="35">
        <v>1</v>
      </c>
      <c r="J286" s="36">
        <f>+I286</f>
        <v>1</v>
      </c>
      <c r="K286" s="26">
        <v>13018417.51</v>
      </c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  <c r="AJ286" s="26"/>
      <c r="AK286" s="26"/>
      <c r="AL286" s="26"/>
      <c r="AM286" s="26"/>
      <c r="AN286" s="26"/>
      <c r="AO286" s="26"/>
      <c r="AP286" s="26"/>
      <c r="AQ286" s="26"/>
      <c r="AR286" s="26"/>
      <c r="AS286" s="26">
        <v>43481350</v>
      </c>
      <c r="AT286" s="26"/>
      <c r="AU286" s="26"/>
      <c r="AV286" s="26"/>
      <c r="AW286" s="26"/>
      <c r="AX286" s="26"/>
      <c r="AY286" s="26"/>
      <c r="AZ286" s="26"/>
      <c r="BA286" s="26"/>
      <c r="BB286" s="26"/>
      <c r="BC286" s="26"/>
      <c r="BD286" s="26"/>
      <c r="BE286" s="26"/>
      <c r="BF286" s="26"/>
      <c r="BG286" s="26"/>
      <c r="BH286" s="26"/>
      <c r="BI286" s="26"/>
      <c r="BJ286" s="26"/>
      <c r="BK286" s="26"/>
      <c r="BL286" s="26"/>
      <c r="BM286" s="26"/>
      <c r="BN286" s="26"/>
      <c r="BO286" s="26"/>
      <c r="BP286" s="26"/>
      <c r="BQ286" s="26"/>
      <c r="BR286" s="26"/>
      <c r="BS286" s="26"/>
      <c r="BT286" s="26"/>
      <c r="BU286" s="26"/>
      <c r="BV286" s="26"/>
      <c r="BW286" s="26"/>
      <c r="BX286" s="26"/>
      <c r="BY286" s="26"/>
      <c r="BZ286" s="26"/>
      <c r="CA286" s="26"/>
      <c r="CB286" s="26"/>
      <c r="CC286" s="35"/>
      <c r="CD286" s="35">
        <f>+SUM(K286:CC286)</f>
        <v>56499767.509999998</v>
      </c>
    </row>
    <row r="287" spans="2:82" hidden="1" x14ac:dyDescent="0.2">
      <c r="B287" s="1">
        <v>1</v>
      </c>
      <c r="C287" s="24">
        <v>4</v>
      </c>
      <c r="D287" s="24"/>
      <c r="E287" s="24"/>
      <c r="F287" s="24"/>
      <c r="G287" s="24"/>
      <c r="H287" s="24" t="s">
        <v>190</v>
      </c>
      <c r="I287" s="25">
        <f>+I288</f>
        <v>4</v>
      </c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26"/>
      <c r="AK287" s="26"/>
      <c r="AL287" s="26"/>
      <c r="AM287" s="26"/>
      <c r="AN287" s="26"/>
      <c r="AO287" s="26"/>
      <c r="AP287" s="26"/>
      <c r="AQ287" s="26"/>
      <c r="AR287" s="26"/>
      <c r="AS287" s="26"/>
      <c r="AT287" s="26"/>
      <c r="AU287" s="26"/>
      <c r="AV287" s="26"/>
      <c r="AW287" s="26"/>
      <c r="AX287" s="26"/>
      <c r="AY287" s="26"/>
      <c r="AZ287" s="26"/>
      <c r="BA287" s="26"/>
      <c r="BB287" s="26"/>
      <c r="BC287" s="26"/>
      <c r="BD287" s="26"/>
      <c r="BE287" s="26"/>
      <c r="BF287" s="26"/>
      <c r="BG287" s="26"/>
      <c r="BH287" s="26"/>
      <c r="BI287" s="26"/>
      <c r="BJ287" s="26"/>
      <c r="BK287" s="26"/>
      <c r="BL287" s="26"/>
      <c r="BM287" s="26"/>
      <c r="BN287" s="26"/>
      <c r="BO287" s="26"/>
      <c r="BP287" s="26"/>
      <c r="BQ287" s="26"/>
      <c r="BR287" s="26"/>
      <c r="BS287" s="26"/>
      <c r="BT287" s="26"/>
      <c r="BU287" s="26"/>
      <c r="BV287" s="26"/>
      <c r="BW287" s="26"/>
      <c r="BX287" s="26"/>
      <c r="BY287" s="26"/>
      <c r="BZ287" s="26"/>
      <c r="CA287" s="26"/>
      <c r="CB287" s="26"/>
      <c r="CC287" s="25"/>
      <c r="CD287" s="25">
        <f>+CD288</f>
        <v>2869731848.3653588</v>
      </c>
    </row>
    <row r="288" spans="2:82" hidden="1" x14ac:dyDescent="0.2">
      <c r="B288" s="1">
        <v>2</v>
      </c>
      <c r="C288" s="28">
        <f t="shared" ref="C288:D296" si="18">+C287</f>
        <v>4</v>
      </c>
      <c r="D288" s="28">
        <v>3</v>
      </c>
      <c r="E288" s="28"/>
      <c r="F288" s="28"/>
      <c r="G288" s="28"/>
      <c r="H288" s="28" t="s">
        <v>349</v>
      </c>
      <c r="I288" s="29">
        <f>+I289+I291+I293+I295</f>
        <v>4</v>
      </c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AI288" s="26"/>
      <c r="AJ288" s="26"/>
      <c r="AK288" s="26"/>
      <c r="AL288" s="26"/>
      <c r="AM288" s="26"/>
      <c r="AN288" s="26"/>
      <c r="AO288" s="26"/>
      <c r="AP288" s="26"/>
      <c r="AQ288" s="26"/>
      <c r="AR288" s="26"/>
      <c r="AS288" s="26"/>
      <c r="AT288" s="26"/>
      <c r="AU288" s="26"/>
      <c r="AV288" s="26"/>
      <c r="AW288" s="26"/>
      <c r="AX288" s="26"/>
      <c r="AY288" s="26"/>
      <c r="AZ288" s="26"/>
      <c r="BA288" s="26"/>
      <c r="BB288" s="26"/>
      <c r="BC288" s="26"/>
      <c r="BD288" s="26"/>
      <c r="BE288" s="26"/>
      <c r="BF288" s="26"/>
      <c r="BG288" s="26"/>
      <c r="BH288" s="26"/>
      <c r="BI288" s="26"/>
      <c r="BJ288" s="26"/>
      <c r="BK288" s="26"/>
      <c r="BL288" s="26"/>
      <c r="BM288" s="26"/>
      <c r="BN288" s="26"/>
      <c r="BO288" s="26"/>
      <c r="BP288" s="26"/>
      <c r="BQ288" s="26"/>
      <c r="BR288" s="26"/>
      <c r="BS288" s="26"/>
      <c r="BT288" s="26"/>
      <c r="BU288" s="26"/>
      <c r="BV288" s="26"/>
      <c r="BW288" s="26"/>
      <c r="BX288" s="26"/>
      <c r="BY288" s="26"/>
      <c r="BZ288" s="26"/>
      <c r="CA288" s="26"/>
      <c r="CB288" s="26"/>
      <c r="CC288" s="29"/>
      <c r="CD288" s="29">
        <f>+CD289+CD291+CD293+CD295</f>
        <v>2869731848.3653588</v>
      </c>
    </row>
    <row r="289" spans="2:83" ht="38.25" hidden="1" x14ac:dyDescent="0.2">
      <c r="B289" s="1">
        <v>3</v>
      </c>
      <c r="C289" s="30">
        <f t="shared" si="18"/>
        <v>4</v>
      </c>
      <c r="D289" s="30">
        <f t="shared" si="18"/>
        <v>3</v>
      </c>
      <c r="E289" s="37">
        <v>1</v>
      </c>
      <c r="F289" s="30"/>
      <c r="G289" s="30"/>
      <c r="H289" s="32" t="s">
        <v>209</v>
      </c>
      <c r="I289" s="33">
        <f>+I290</f>
        <v>1</v>
      </c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  <c r="AR289" s="26"/>
      <c r="AS289" s="26"/>
      <c r="AT289" s="26"/>
      <c r="AU289" s="26"/>
      <c r="AV289" s="26"/>
      <c r="AW289" s="26"/>
      <c r="AX289" s="26"/>
      <c r="AY289" s="26"/>
      <c r="AZ289" s="26"/>
      <c r="BA289" s="26"/>
      <c r="BB289" s="26"/>
      <c r="BC289" s="26"/>
      <c r="BD289" s="26"/>
      <c r="BE289" s="26"/>
      <c r="BF289" s="26"/>
      <c r="BG289" s="26"/>
      <c r="BH289" s="26"/>
      <c r="BI289" s="26"/>
      <c r="BJ289" s="26"/>
      <c r="BK289" s="26"/>
      <c r="BL289" s="26"/>
      <c r="BM289" s="26"/>
      <c r="BN289" s="26"/>
      <c r="BO289" s="26"/>
      <c r="BP289" s="26"/>
      <c r="BQ289" s="26"/>
      <c r="BR289" s="26"/>
      <c r="BS289" s="26"/>
      <c r="BT289" s="26"/>
      <c r="BU289" s="26"/>
      <c r="BV289" s="26"/>
      <c r="BW289" s="26"/>
      <c r="BX289" s="26"/>
      <c r="BY289" s="26"/>
      <c r="BZ289" s="26"/>
      <c r="CA289" s="26"/>
      <c r="CB289" s="26"/>
      <c r="CC289" s="33"/>
      <c r="CD289" s="33">
        <f>+CD290</f>
        <v>1962517106.6586182</v>
      </c>
    </row>
    <row r="290" spans="2:83" ht="51" hidden="1" x14ac:dyDescent="0.2">
      <c r="B290" s="1">
        <v>4</v>
      </c>
      <c r="C290" s="18">
        <f t="shared" si="18"/>
        <v>4</v>
      </c>
      <c r="D290" s="18">
        <f t="shared" si="18"/>
        <v>3</v>
      </c>
      <c r="E290" s="18">
        <f>+E289</f>
        <v>1</v>
      </c>
      <c r="F290" s="18">
        <v>7</v>
      </c>
      <c r="G290" s="18"/>
      <c r="H290" s="34" t="s">
        <v>350</v>
      </c>
      <c r="I290" s="35">
        <v>1</v>
      </c>
      <c r="J290" s="36">
        <f>+I290</f>
        <v>1</v>
      </c>
      <c r="K290" s="26">
        <v>266724018</v>
      </c>
      <c r="L290" s="26"/>
      <c r="M290" s="26"/>
      <c r="N290" s="26"/>
      <c r="O290" s="26"/>
      <c r="P290" s="26">
        <v>1380527172.8224947</v>
      </c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  <c r="AJ290" s="26"/>
      <c r="AK290" s="26"/>
      <c r="AL290" s="26"/>
      <c r="AM290" s="26"/>
      <c r="AN290" s="26"/>
      <c r="AO290" s="26"/>
      <c r="AP290" s="26"/>
      <c r="AQ290" s="26"/>
      <c r="AR290" s="26"/>
      <c r="AS290" s="26"/>
      <c r="AT290" s="26"/>
      <c r="AU290" s="26"/>
      <c r="AV290" s="26"/>
      <c r="AW290" s="26"/>
      <c r="AX290" s="26"/>
      <c r="AY290" s="26"/>
      <c r="AZ290" s="26"/>
      <c r="BA290" s="26"/>
      <c r="BB290" s="26"/>
      <c r="BC290" s="26"/>
      <c r="BD290" s="26"/>
      <c r="BE290" s="26"/>
      <c r="BF290" s="26"/>
      <c r="BG290" s="26"/>
      <c r="BH290" s="26"/>
      <c r="BI290" s="26"/>
      <c r="BJ290" s="26"/>
      <c r="BK290" s="26">
        <v>315265915.83612347</v>
      </c>
      <c r="BL290" s="26"/>
      <c r="BM290" s="26"/>
      <c r="BN290" s="26"/>
      <c r="BO290" s="26"/>
      <c r="BP290" s="26"/>
      <c r="BQ290" s="26"/>
      <c r="BR290" s="26"/>
      <c r="BS290" s="26"/>
      <c r="BT290" s="26"/>
      <c r="BU290" s="26"/>
      <c r="BV290" s="26"/>
      <c r="BW290" s="26"/>
      <c r="BX290" s="26"/>
      <c r="BY290" s="26"/>
      <c r="BZ290" s="26"/>
      <c r="CA290" s="26"/>
      <c r="CB290" s="26"/>
      <c r="CC290" s="35"/>
      <c r="CD290" s="35">
        <f>+SUM(K290:CC290)</f>
        <v>1962517106.6586182</v>
      </c>
    </row>
    <row r="291" spans="2:83" ht="38.25" hidden="1" x14ac:dyDescent="0.2">
      <c r="B291" s="1">
        <v>3</v>
      </c>
      <c r="C291" s="30">
        <f t="shared" si="18"/>
        <v>4</v>
      </c>
      <c r="D291" s="30">
        <f t="shared" si="18"/>
        <v>3</v>
      </c>
      <c r="E291" s="37">
        <v>2</v>
      </c>
      <c r="F291" s="30"/>
      <c r="G291" s="30"/>
      <c r="H291" s="32" t="s">
        <v>351</v>
      </c>
      <c r="I291" s="33">
        <f>+I292</f>
        <v>1</v>
      </c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/>
      <c r="AJ291" s="26"/>
      <c r="AK291" s="26"/>
      <c r="AL291" s="26"/>
      <c r="AM291" s="26"/>
      <c r="AN291" s="26"/>
      <c r="AO291" s="26"/>
      <c r="AP291" s="26"/>
      <c r="AQ291" s="26"/>
      <c r="AR291" s="26"/>
      <c r="AS291" s="26"/>
      <c r="AT291" s="26"/>
      <c r="AU291" s="26"/>
      <c r="AV291" s="26"/>
      <c r="AW291" s="26"/>
      <c r="AX291" s="26"/>
      <c r="AY291" s="26"/>
      <c r="AZ291" s="26"/>
      <c r="BA291" s="26"/>
      <c r="BB291" s="26"/>
      <c r="BC291" s="26"/>
      <c r="BD291" s="26"/>
      <c r="BE291" s="26"/>
      <c r="BF291" s="26"/>
      <c r="BG291" s="26"/>
      <c r="BH291" s="26"/>
      <c r="BI291" s="26"/>
      <c r="BJ291" s="26"/>
      <c r="BK291" s="26"/>
      <c r="BL291" s="26"/>
      <c r="BM291" s="26"/>
      <c r="BN291" s="26"/>
      <c r="BO291" s="26"/>
      <c r="BP291" s="26"/>
      <c r="BQ291" s="26"/>
      <c r="BR291" s="26"/>
      <c r="BS291" s="26"/>
      <c r="BT291" s="26"/>
      <c r="BU291" s="26"/>
      <c r="BV291" s="26"/>
      <c r="BW291" s="26"/>
      <c r="BX291" s="26"/>
      <c r="BY291" s="26"/>
      <c r="BZ291" s="26"/>
      <c r="CA291" s="26"/>
      <c r="CB291" s="26"/>
      <c r="CC291" s="33"/>
      <c r="CD291" s="33">
        <f>+CD292</f>
        <v>279098702</v>
      </c>
    </row>
    <row r="292" spans="2:83" ht="76.5" hidden="1" x14ac:dyDescent="0.2">
      <c r="B292" s="1">
        <v>4</v>
      </c>
      <c r="C292" s="18">
        <f t="shared" si="18"/>
        <v>4</v>
      </c>
      <c r="D292" s="18">
        <f t="shared" si="18"/>
        <v>3</v>
      </c>
      <c r="E292" s="18">
        <f>+E291</f>
        <v>2</v>
      </c>
      <c r="F292" s="18">
        <v>3</v>
      </c>
      <c r="G292" s="18"/>
      <c r="H292" s="34" t="s">
        <v>352</v>
      </c>
      <c r="I292" s="35">
        <v>1</v>
      </c>
      <c r="J292" s="36">
        <f>+I292</f>
        <v>1</v>
      </c>
      <c r="K292" s="26">
        <v>9101502</v>
      </c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26"/>
      <c r="AK292" s="26"/>
      <c r="AL292" s="26"/>
      <c r="AM292" s="26"/>
      <c r="AN292" s="26"/>
      <c r="AO292" s="26"/>
      <c r="AP292" s="26"/>
      <c r="AQ292" s="26"/>
      <c r="AR292" s="26"/>
      <c r="AS292" s="26">
        <v>269997200</v>
      </c>
      <c r="AT292" s="26"/>
      <c r="AU292" s="26"/>
      <c r="AV292" s="26"/>
      <c r="AW292" s="26"/>
      <c r="AX292" s="26"/>
      <c r="AY292" s="26"/>
      <c r="AZ292" s="26"/>
      <c r="BA292" s="26"/>
      <c r="BB292" s="26"/>
      <c r="BC292" s="26"/>
      <c r="BD292" s="26"/>
      <c r="BE292" s="26"/>
      <c r="BF292" s="26"/>
      <c r="BG292" s="26"/>
      <c r="BH292" s="26"/>
      <c r="BI292" s="26"/>
      <c r="BJ292" s="26"/>
      <c r="BK292" s="26"/>
      <c r="BL292" s="26"/>
      <c r="BM292" s="26"/>
      <c r="BN292" s="26"/>
      <c r="BO292" s="26"/>
      <c r="BP292" s="26"/>
      <c r="BQ292" s="26"/>
      <c r="BR292" s="26"/>
      <c r="BS292" s="26"/>
      <c r="BT292" s="26"/>
      <c r="BU292" s="26"/>
      <c r="BV292" s="26"/>
      <c r="BW292" s="26"/>
      <c r="BX292" s="26"/>
      <c r="BY292" s="26"/>
      <c r="BZ292" s="26"/>
      <c r="CA292" s="26"/>
      <c r="CB292" s="26"/>
      <c r="CC292" s="35"/>
      <c r="CD292" s="35">
        <f>+SUM(K292:CC292)</f>
        <v>279098702</v>
      </c>
    </row>
    <row r="293" spans="2:83" ht="51" hidden="1" x14ac:dyDescent="0.2">
      <c r="B293" s="1">
        <v>3</v>
      </c>
      <c r="C293" s="30">
        <f t="shared" si="18"/>
        <v>4</v>
      </c>
      <c r="D293" s="30">
        <f t="shared" si="18"/>
        <v>3</v>
      </c>
      <c r="E293" s="37">
        <v>3</v>
      </c>
      <c r="F293" s="30"/>
      <c r="G293" s="30"/>
      <c r="H293" s="32" t="s">
        <v>261</v>
      </c>
      <c r="I293" s="33">
        <f>+I294</f>
        <v>1</v>
      </c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26"/>
      <c r="AK293" s="26"/>
      <c r="AL293" s="26"/>
      <c r="AM293" s="26"/>
      <c r="AN293" s="26"/>
      <c r="AO293" s="26"/>
      <c r="AP293" s="26"/>
      <c r="AQ293" s="26"/>
      <c r="AR293" s="26"/>
      <c r="AS293" s="26"/>
      <c r="AT293" s="26"/>
      <c r="AU293" s="26"/>
      <c r="AV293" s="26"/>
      <c r="AW293" s="26"/>
      <c r="AX293" s="26"/>
      <c r="AY293" s="26"/>
      <c r="AZ293" s="26"/>
      <c r="BA293" s="26"/>
      <c r="BB293" s="26"/>
      <c r="BC293" s="26"/>
      <c r="BD293" s="26"/>
      <c r="BE293" s="26"/>
      <c r="BF293" s="26"/>
      <c r="BG293" s="26"/>
      <c r="BH293" s="26"/>
      <c r="BI293" s="26"/>
      <c r="BJ293" s="26"/>
      <c r="BK293" s="26"/>
      <c r="BL293" s="26"/>
      <c r="BM293" s="26"/>
      <c r="BN293" s="26"/>
      <c r="BO293" s="26"/>
      <c r="BP293" s="26"/>
      <c r="BQ293" s="26"/>
      <c r="BR293" s="26"/>
      <c r="BS293" s="26"/>
      <c r="BT293" s="26"/>
      <c r="BU293" s="26"/>
      <c r="BV293" s="26"/>
      <c r="BW293" s="26"/>
      <c r="BX293" s="26"/>
      <c r="BY293" s="26"/>
      <c r="BZ293" s="26"/>
      <c r="CA293" s="26"/>
      <c r="CB293" s="26"/>
      <c r="CC293" s="33"/>
      <c r="CD293" s="33">
        <f>+CD294</f>
        <v>228991829.01000002</v>
      </c>
    </row>
    <row r="294" spans="2:83" ht="76.5" hidden="1" x14ac:dyDescent="0.2">
      <c r="B294" s="1">
        <v>4</v>
      </c>
      <c r="C294" s="18">
        <f t="shared" si="18"/>
        <v>4</v>
      </c>
      <c r="D294" s="18">
        <f t="shared" si="18"/>
        <v>3</v>
      </c>
      <c r="E294" s="18">
        <f>+E293</f>
        <v>3</v>
      </c>
      <c r="F294" s="18">
        <v>8</v>
      </c>
      <c r="G294" s="18"/>
      <c r="H294" s="34" t="s">
        <v>353</v>
      </c>
      <c r="I294" s="35">
        <v>1</v>
      </c>
      <c r="J294" s="36">
        <f>+I294</f>
        <v>1</v>
      </c>
      <c r="K294" s="26">
        <v>13018417.51</v>
      </c>
      <c r="L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AI294" s="26"/>
      <c r="AJ294" s="26"/>
      <c r="AK294" s="26"/>
      <c r="AL294" s="26"/>
      <c r="AM294" s="26"/>
      <c r="AN294" s="26"/>
      <c r="AO294" s="26"/>
      <c r="AP294" s="26"/>
      <c r="AQ294" s="26"/>
      <c r="AR294" s="26"/>
      <c r="AS294" s="26">
        <v>215973411.50000003</v>
      </c>
      <c r="AT294" s="26"/>
      <c r="AU294" s="26"/>
      <c r="AV294" s="26"/>
      <c r="AW294" s="26"/>
      <c r="AX294" s="26"/>
      <c r="AY294" s="26"/>
      <c r="AZ294" s="26"/>
      <c r="BA294" s="26"/>
      <c r="BB294" s="26"/>
      <c r="BC294" s="26"/>
      <c r="BD294" s="26"/>
      <c r="BE294" s="26"/>
      <c r="BF294" s="26"/>
      <c r="BG294" s="26"/>
      <c r="BH294" s="26"/>
      <c r="BI294" s="26"/>
      <c r="BJ294" s="26"/>
      <c r="BK294" s="26"/>
      <c r="BL294" s="26"/>
      <c r="BM294" s="26"/>
      <c r="BN294" s="26"/>
      <c r="BO294" s="26"/>
      <c r="BP294" s="26"/>
      <c r="BQ294" s="26"/>
      <c r="BR294" s="26"/>
      <c r="BS294" s="26"/>
      <c r="BT294" s="26"/>
      <c r="BU294" s="26"/>
      <c r="BV294" s="26"/>
      <c r="BW294" s="26"/>
      <c r="BX294" s="26"/>
      <c r="BY294" s="26"/>
      <c r="BZ294" s="26"/>
      <c r="CA294" s="26"/>
      <c r="CB294" s="26"/>
      <c r="CC294" s="35"/>
      <c r="CD294" s="35">
        <f>+SUM(K294:CC294)</f>
        <v>228991829.01000002</v>
      </c>
    </row>
    <row r="295" spans="2:83" ht="25.5" hidden="1" x14ac:dyDescent="0.2">
      <c r="B295" s="1">
        <v>3</v>
      </c>
      <c r="C295" s="30">
        <f t="shared" si="18"/>
        <v>4</v>
      </c>
      <c r="D295" s="30">
        <f t="shared" si="18"/>
        <v>3</v>
      </c>
      <c r="E295" s="37">
        <v>4</v>
      </c>
      <c r="F295" s="30"/>
      <c r="G295" s="30"/>
      <c r="H295" s="32" t="s">
        <v>311</v>
      </c>
      <c r="I295" s="33">
        <f>+I296</f>
        <v>1</v>
      </c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26"/>
      <c r="AK295" s="26"/>
      <c r="AL295" s="26"/>
      <c r="AM295" s="26"/>
      <c r="AN295" s="26"/>
      <c r="AO295" s="26"/>
      <c r="AP295" s="26"/>
      <c r="AQ295" s="26"/>
      <c r="AR295" s="26"/>
      <c r="AS295" s="26"/>
      <c r="AT295" s="26"/>
      <c r="AU295" s="26"/>
      <c r="AV295" s="26"/>
      <c r="AW295" s="26"/>
      <c r="AX295" s="26"/>
      <c r="AY295" s="26"/>
      <c r="AZ295" s="26"/>
      <c r="BA295" s="26"/>
      <c r="BB295" s="26"/>
      <c r="BC295" s="26"/>
      <c r="BD295" s="26"/>
      <c r="BE295" s="26"/>
      <c r="BF295" s="26"/>
      <c r="BG295" s="26"/>
      <c r="BH295" s="26"/>
      <c r="BI295" s="26"/>
      <c r="BJ295" s="26"/>
      <c r="BK295" s="26"/>
      <c r="BL295" s="26"/>
      <c r="BM295" s="26"/>
      <c r="BN295" s="26"/>
      <c r="BO295" s="26"/>
      <c r="BP295" s="26"/>
      <c r="BQ295" s="26"/>
      <c r="BR295" s="26"/>
      <c r="BS295" s="26"/>
      <c r="BT295" s="26"/>
      <c r="BU295" s="26"/>
      <c r="BV295" s="26"/>
      <c r="BW295" s="26"/>
      <c r="BX295" s="26"/>
      <c r="BY295" s="26"/>
      <c r="BZ295" s="26"/>
      <c r="CA295" s="26"/>
      <c r="CB295" s="26"/>
      <c r="CC295" s="33"/>
      <c r="CD295" s="33">
        <f>+CD296</f>
        <v>399124210.69674075</v>
      </c>
    </row>
    <row r="296" spans="2:83" ht="76.5" hidden="1" x14ac:dyDescent="0.2">
      <c r="B296" s="1">
        <v>4</v>
      </c>
      <c r="C296" s="18">
        <f t="shared" si="18"/>
        <v>4</v>
      </c>
      <c r="D296" s="18">
        <f t="shared" si="18"/>
        <v>3</v>
      </c>
      <c r="E296" s="18">
        <f>+E295</f>
        <v>4</v>
      </c>
      <c r="F296" s="18">
        <v>2</v>
      </c>
      <c r="G296" s="18"/>
      <c r="H296" s="34" t="s">
        <v>354</v>
      </c>
      <c r="I296" s="35">
        <v>1</v>
      </c>
      <c r="J296" s="36">
        <f>+I296</f>
        <v>1</v>
      </c>
      <c r="K296" s="26">
        <v>13018417.51</v>
      </c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44">
        <v>386105793.18674076</v>
      </c>
      <c r="AB296" s="26"/>
      <c r="AC296" s="26"/>
      <c r="AD296" s="26"/>
      <c r="AE296" s="26"/>
      <c r="AF296" s="26"/>
      <c r="AG296" s="45">
        <v>0</v>
      </c>
      <c r="AH296" s="26"/>
      <c r="AI296" s="26"/>
      <c r="AJ296" s="26"/>
      <c r="AK296" s="26"/>
      <c r="AL296" s="26"/>
      <c r="AM296" s="26"/>
      <c r="AN296" s="26"/>
      <c r="AO296" s="26"/>
      <c r="AP296" s="26"/>
      <c r="AQ296" s="26"/>
      <c r="AR296" s="26"/>
      <c r="AS296" s="26">
        <v>0</v>
      </c>
      <c r="AT296" s="26"/>
      <c r="AU296" s="26"/>
      <c r="AV296" s="26"/>
      <c r="AW296" s="26"/>
      <c r="AX296" s="26"/>
      <c r="AY296" s="26"/>
      <c r="AZ296" s="26"/>
      <c r="BA296" s="26"/>
      <c r="BB296" s="26"/>
      <c r="BC296" s="26"/>
      <c r="BD296" s="26"/>
      <c r="BE296" s="26"/>
      <c r="BF296" s="26"/>
      <c r="BG296" s="26"/>
      <c r="BH296" s="26"/>
      <c r="BI296" s="26"/>
      <c r="BJ296" s="26"/>
      <c r="BK296" s="26"/>
      <c r="BL296" s="26"/>
      <c r="BM296" s="26"/>
      <c r="BN296" s="26"/>
      <c r="BO296" s="26"/>
      <c r="BP296" s="26"/>
      <c r="BQ296" s="26"/>
      <c r="BR296" s="26"/>
      <c r="BS296" s="26"/>
      <c r="BT296" s="26"/>
      <c r="BU296" s="26"/>
      <c r="BV296" s="26"/>
      <c r="BW296" s="26"/>
      <c r="BX296" s="26"/>
      <c r="BY296" s="26"/>
      <c r="BZ296" s="26"/>
      <c r="CA296" s="26"/>
      <c r="CB296" s="26"/>
      <c r="CC296" s="35"/>
      <c r="CD296" s="35">
        <f>+SUM(K296:CC296)</f>
        <v>399124210.69674075</v>
      </c>
    </row>
    <row r="297" spans="2:83" hidden="1" x14ac:dyDescent="0.2">
      <c r="B297" s="1">
        <v>1</v>
      </c>
      <c r="C297" s="24">
        <v>5</v>
      </c>
      <c r="D297" s="24"/>
      <c r="E297" s="24"/>
      <c r="F297" s="24"/>
      <c r="G297" s="24"/>
      <c r="H297" s="24" t="s">
        <v>212</v>
      </c>
      <c r="I297" s="25">
        <f>+I298</f>
        <v>1</v>
      </c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  <c r="AK297" s="26"/>
      <c r="AL297" s="26"/>
      <c r="AM297" s="26"/>
      <c r="AN297" s="26"/>
      <c r="AO297" s="26"/>
      <c r="AP297" s="26"/>
      <c r="AQ297" s="26"/>
      <c r="AR297" s="26"/>
      <c r="AS297" s="26"/>
      <c r="AT297" s="26"/>
      <c r="AU297" s="26"/>
      <c r="AV297" s="26"/>
      <c r="AW297" s="26"/>
      <c r="AX297" s="26"/>
      <c r="AY297" s="26"/>
      <c r="AZ297" s="26"/>
      <c r="BA297" s="26"/>
      <c r="BB297" s="26"/>
      <c r="BC297" s="26"/>
      <c r="BD297" s="26"/>
      <c r="BE297" s="26"/>
      <c r="BF297" s="26"/>
      <c r="BG297" s="26"/>
      <c r="BH297" s="26"/>
      <c r="BI297" s="26"/>
      <c r="BJ297" s="26"/>
      <c r="BK297" s="26"/>
      <c r="BL297" s="26"/>
      <c r="BM297" s="26"/>
      <c r="BN297" s="26"/>
      <c r="BO297" s="26"/>
      <c r="BP297" s="26"/>
      <c r="BQ297" s="26"/>
      <c r="BR297" s="26"/>
      <c r="BS297" s="26"/>
      <c r="BT297" s="26"/>
      <c r="BU297" s="26"/>
      <c r="BV297" s="26"/>
      <c r="BW297" s="26"/>
      <c r="BX297" s="26"/>
      <c r="BY297" s="26"/>
      <c r="BZ297" s="26"/>
      <c r="CA297" s="26"/>
      <c r="CB297" s="26"/>
      <c r="CC297" s="25"/>
      <c r="CD297" s="25">
        <f>+CD298</f>
        <v>23733517.509999998</v>
      </c>
    </row>
    <row r="298" spans="2:83" hidden="1" x14ac:dyDescent="0.2">
      <c r="B298" s="1">
        <v>2</v>
      </c>
      <c r="C298" s="28">
        <f>+C297</f>
        <v>5</v>
      </c>
      <c r="D298" s="28">
        <v>1</v>
      </c>
      <c r="E298" s="28"/>
      <c r="F298" s="28"/>
      <c r="G298" s="28"/>
      <c r="H298" s="28" t="s">
        <v>213</v>
      </c>
      <c r="I298" s="29">
        <f>+I299</f>
        <v>1</v>
      </c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26"/>
      <c r="AK298" s="26"/>
      <c r="AL298" s="26"/>
      <c r="AM298" s="26"/>
      <c r="AN298" s="26"/>
      <c r="AO298" s="26"/>
      <c r="AP298" s="26"/>
      <c r="AQ298" s="26"/>
      <c r="AR298" s="26"/>
      <c r="AS298" s="26"/>
      <c r="AT298" s="26"/>
      <c r="AU298" s="26"/>
      <c r="AV298" s="26"/>
      <c r="AW298" s="26"/>
      <c r="AX298" s="26"/>
      <c r="AY298" s="26"/>
      <c r="AZ298" s="26"/>
      <c r="BA298" s="26"/>
      <c r="BB298" s="26"/>
      <c r="BC298" s="26"/>
      <c r="BD298" s="26"/>
      <c r="BE298" s="26"/>
      <c r="BF298" s="26"/>
      <c r="BG298" s="26"/>
      <c r="BH298" s="26"/>
      <c r="BI298" s="26"/>
      <c r="BJ298" s="26"/>
      <c r="BK298" s="26"/>
      <c r="BL298" s="26"/>
      <c r="BM298" s="26"/>
      <c r="BN298" s="26"/>
      <c r="BO298" s="26"/>
      <c r="BP298" s="26"/>
      <c r="BQ298" s="26"/>
      <c r="BR298" s="26"/>
      <c r="BS298" s="26"/>
      <c r="BT298" s="26"/>
      <c r="BU298" s="26"/>
      <c r="BV298" s="26"/>
      <c r="BW298" s="26"/>
      <c r="BX298" s="26"/>
      <c r="BY298" s="26"/>
      <c r="BZ298" s="26"/>
      <c r="CA298" s="26"/>
      <c r="CB298" s="26"/>
      <c r="CC298" s="29"/>
      <c r="CD298" s="29">
        <f>+CD299</f>
        <v>23733517.509999998</v>
      </c>
    </row>
    <row r="299" spans="2:83" ht="51" hidden="1" x14ac:dyDescent="0.2">
      <c r="B299" s="1">
        <v>3</v>
      </c>
      <c r="C299" s="30">
        <f>+C298</f>
        <v>5</v>
      </c>
      <c r="D299" s="30">
        <f>+D298</f>
        <v>1</v>
      </c>
      <c r="E299" s="37">
        <v>1</v>
      </c>
      <c r="F299" s="30"/>
      <c r="G299" s="30"/>
      <c r="H299" s="32" t="s">
        <v>205</v>
      </c>
      <c r="I299" s="33">
        <f>+I300</f>
        <v>1</v>
      </c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  <c r="AJ299" s="26"/>
      <c r="AK299" s="26"/>
      <c r="AL299" s="26"/>
      <c r="AM299" s="26"/>
      <c r="AN299" s="26"/>
      <c r="AO299" s="26"/>
      <c r="AP299" s="26"/>
      <c r="AQ299" s="26"/>
      <c r="AR299" s="26"/>
      <c r="AS299" s="26"/>
      <c r="AT299" s="26"/>
      <c r="AU299" s="26"/>
      <c r="AV299" s="26"/>
      <c r="AW299" s="26"/>
      <c r="AX299" s="26"/>
      <c r="AY299" s="26"/>
      <c r="AZ299" s="26"/>
      <c r="BA299" s="26"/>
      <c r="BB299" s="26"/>
      <c r="BC299" s="26"/>
      <c r="BD299" s="26"/>
      <c r="BE299" s="26"/>
      <c r="BF299" s="26"/>
      <c r="BG299" s="26"/>
      <c r="BH299" s="26"/>
      <c r="BI299" s="26"/>
      <c r="BJ299" s="26"/>
      <c r="BK299" s="26"/>
      <c r="BL299" s="26"/>
      <c r="BM299" s="26"/>
      <c r="BN299" s="26"/>
      <c r="BO299" s="26"/>
      <c r="BP299" s="26"/>
      <c r="BQ299" s="26"/>
      <c r="BR299" s="26"/>
      <c r="BS299" s="26"/>
      <c r="BT299" s="26"/>
      <c r="BU299" s="26"/>
      <c r="BV299" s="26"/>
      <c r="BW299" s="26"/>
      <c r="BX299" s="26"/>
      <c r="BY299" s="26"/>
      <c r="BZ299" s="26"/>
      <c r="CA299" s="26"/>
      <c r="CB299" s="26"/>
      <c r="CC299" s="33"/>
      <c r="CD299" s="33">
        <f>+CD300</f>
        <v>23733517.509999998</v>
      </c>
    </row>
    <row r="300" spans="2:83" ht="63.75" hidden="1" x14ac:dyDescent="0.2">
      <c r="B300" s="1">
        <v>4</v>
      </c>
      <c r="C300" s="18">
        <f>+C299</f>
        <v>5</v>
      </c>
      <c r="D300" s="18">
        <f>+D299</f>
        <v>1</v>
      </c>
      <c r="E300" s="18">
        <f>+E299</f>
        <v>1</v>
      </c>
      <c r="F300" s="18">
        <v>4</v>
      </c>
      <c r="G300" s="18"/>
      <c r="H300" s="34" t="s">
        <v>355</v>
      </c>
      <c r="I300" s="35">
        <v>1</v>
      </c>
      <c r="J300" s="36">
        <f>+I300</f>
        <v>1</v>
      </c>
      <c r="K300" s="26">
        <v>13018417.51</v>
      </c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AI300" s="26"/>
      <c r="AJ300" s="26"/>
      <c r="AK300" s="26"/>
      <c r="AL300" s="26"/>
      <c r="AM300" s="26"/>
      <c r="AN300" s="26"/>
      <c r="AO300" s="26"/>
      <c r="AP300" s="26"/>
      <c r="AQ300" s="26"/>
      <c r="AR300" s="26"/>
      <c r="AS300" s="26">
        <v>10715100</v>
      </c>
      <c r="AT300" s="26"/>
      <c r="AU300" s="26"/>
      <c r="AV300" s="26"/>
      <c r="AW300" s="26"/>
      <c r="AX300" s="26"/>
      <c r="AY300" s="26"/>
      <c r="AZ300" s="26"/>
      <c r="BA300" s="26"/>
      <c r="BB300" s="26"/>
      <c r="BC300" s="26"/>
      <c r="BD300" s="26"/>
      <c r="BE300" s="26"/>
      <c r="BF300" s="26"/>
      <c r="BG300" s="26"/>
      <c r="BH300" s="26"/>
      <c r="BI300" s="26"/>
      <c r="BJ300" s="26"/>
      <c r="BK300" s="26"/>
      <c r="BL300" s="26"/>
      <c r="BM300" s="26"/>
      <c r="BN300" s="26"/>
      <c r="BO300" s="26"/>
      <c r="BP300" s="26"/>
      <c r="BQ300" s="26"/>
      <c r="BR300" s="26"/>
      <c r="BS300" s="26"/>
      <c r="BT300" s="26"/>
      <c r="BU300" s="26"/>
      <c r="BV300" s="26"/>
      <c r="BW300" s="26"/>
      <c r="BX300" s="26"/>
      <c r="BY300" s="26"/>
      <c r="BZ300" s="26"/>
      <c r="CA300" s="26"/>
      <c r="CB300" s="26"/>
      <c r="CC300" s="35"/>
      <c r="CD300" s="35">
        <f>+SUM(K300:CC300)</f>
        <v>23733517.509999998</v>
      </c>
    </row>
    <row r="301" spans="2:83" hidden="1" x14ac:dyDescent="0.2">
      <c r="B301" s="17">
        <v>0</v>
      </c>
      <c r="C301" s="19">
        <v>0</v>
      </c>
      <c r="D301" s="19"/>
      <c r="E301" s="19"/>
      <c r="F301" s="19"/>
      <c r="G301" s="20" t="s">
        <v>356</v>
      </c>
      <c r="H301" s="20" t="s">
        <v>357</v>
      </c>
      <c r="I301" s="21">
        <f>+I302+I311+I333+I339</f>
        <v>17</v>
      </c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AZ301" s="22"/>
      <c r="BA301" s="22"/>
      <c r="BB301" s="22"/>
      <c r="BC301" s="22"/>
      <c r="BD301" s="22"/>
      <c r="BE301" s="22"/>
      <c r="BF301" s="22"/>
      <c r="BG301" s="22"/>
      <c r="BH301" s="22"/>
      <c r="BI301" s="22"/>
      <c r="BJ301" s="22"/>
      <c r="BK301" s="22"/>
      <c r="BL301" s="22"/>
      <c r="BM301" s="22"/>
      <c r="BN301" s="22"/>
      <c r="BO301" s="22"/>
      <c r="BP301" s="22"/>
      <c r="BQ301" s="22"/>
      <c r="BR301" s="22"/>
      <c r="BS301" s="22"/>
      <c r="BT301" s="22"/>
      <c r="BU301" s="22"/>
      <c r="BV301" s="22"/>
      <c r="BW301" s="22"/>
      <c r="BX301" s="22"/>
      <c r="BY301" s="22"/>
      <c r="BZ301" s="22"/>
      <c r="CA301" s="22"/>
      <c r="CB301" s="22"/>
      <c r="CC301" s="21"/>
      <c r="CD301" s="21">
        <f>1723636682.45201+177618537</f>
        <v>1901255219.4520099</v>
      </c>
      <c r="CE301" s="70"/>
    </row>
    <row r="302" spans="2:83" hidden="1" x14ac:dyDescent="0.2">
      <c r="B302" s="1">
        <v>1</v>
      </c>
      <c r="C302" s="24">
        <v>1</v>
      </c>
      <c r="D302" s="24"/>
      <c r="E302" s="24"/>
      <c r="F302" s="24"/>
      <c r="G302" s="24"/>
      <c r="H302" s="24" t="s">
        <v>203</v>
      </c>
      <c r="I302" s="25">
        <f>+I303+I306</f>
        <v>3</v>
      </c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  <c r="AI302" s="26"/>
      <c r="AJ302" s="26"/>
      <c r="AK302" s="26"/>
      <c r="AL302" s="26"/>
      <c r="AM302" s="26"/>
      <c r="AN302" s="26"/>
      <c r="AO302" s="26"/>
      <c r="AP302" s="26"/>
      <c r="AQ302" s="26"/>
      <c r="AR302" s="26"/>
      <c r="AS302" s="26"/>
      <c r="AT302" s="26"/>
      <c r="AU302" s="26"/>
      <c r="AV302" s="26"/>
      <c r="AW302" s="26"/>
      <c r="AX302" s="26"/>
      <c r="AY302" s="26"/>
      <c r="AZ302" s="26"/>
      <c r="BA302" s="26"/>
      <c r="BB302" s="26"/>
      <c r="BC302" s="26"/>
      <c r="BD302" s="26"/>
      <c r="BE302" s="26"/>
      <c r="BF302" s="26"/>
      <c r="BG302" s="26"/>
      <c r="BH302" s="26"/>
      <c r="BI302" s="26"/>
      <c r="BJ302" s="26"/>
      <c r="BK302" s="26"/>
      <c r="BL302" s="26"/>
      <c r="BM302" s="26"/>
      <c r="BN302" s="26"/>
      <c r="BO302" s="26"/>
      <c r="BP302" s="26"/>
      <c r="BQ302" s="26"/>
      <c r="BR302" s="26"/>
      <c r="BS302" s="26"/>
      <c r="BT302" s="26"/>
      <c r="BU302" s="26"/>
      <c r="BV302" s="26"/>
      <c r="BW302" s="26"/>
      <c r="BX302" s="26"/>
      <c r="BY302" s="26"/>
      <c r="BZ302" s="26"/>
      <c r="CA302" s="26"/>
      <c r="CB302" s="26"/>
      <c r="CC302" s="25"/>
      <c r="CD302" s="25">
        <f>+CD303+CD306</f>
        <v>84717629.400000006</v>
      </c>
      <c r="CE302" s="70"/>
    </row>
    <row r="303" spans="2:83" hidden="1" x14ac:dyDescent="0.2">
      <c r="B303" s="1">
        <v>2</v>
      </c>
      <c r="C303" s="28">
        <f t="shared" ref="C303:C310" si="19">+C302</f>
        <v>1</v>
      </c>
      <c r="D303" s="28">
        <v>11</v>
      </c>
      <c r="E303" s="28"/>
      <c r="F303" s="28"/>
      <c r="G303" s="28"/>
      <c r="H303" s="28" t="s">
        <v>267</v>
      </c>
      <c r="I303" s="29">
        <f>+I304</f>
        <v>1</v>
      </c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  <c r="AJ303" s="26"/>
      <c r="AK303" s="26"/>
      <c r="AL303" s="26"/>
      <c r="AM303" s="26"/>
      <c r="AN303" s="26"/>
      <c r="AO303" s="26"/>
      <c r="AP303" s="26"/>
      <c r="AQ303" s="26"/>
      <c r="AR303" s="26"/>
      <c r="AS303" s="26"/>
      <c r="AT303" s="26"/>
      <c r="AU303" s="26"/>
      <c r="AV303" s="26"/>
      <c r="AW303" s="26"/>
      <c r="AX303" s="26"/>
      <c r="AY303" s="26"/>
      <c r="AZ303" s="26"/>
      <c r="BA303" s="26"/>
      <c r="BB303" s="26"/>
      <c r="BC303" s="26"/>
      <c r="BD303" s="26"/>
      <c r="BE303" s="26"/>
      <c r="BF303" s="26"/>
      <c r="BG303" s="26"/>
      <c r="BH303" s="26"/>
      <c r="BI303" s="26"/>
      <c r="BJ303" s="26"/>
      <c r="BK303" s="26"/>
      <c r="BL303" s="26"/>
      <c r="BM303" s="26"/>
      <c r="BN303" s="26"/>
      <c r="BO303" s="26"/>
      <c r="BP303" s="26"/>
      <c r="BQ303" s="26"/>
      <c r="BR303" s="26"/>
      <c r="BS303" s="26"/>
      <c r="BT303" s="26"/>
      <c r="BU303" s="26"/>
      <c r="BV303" s="26"/>
      <c r="BW303" s="26"/>
      <c r="BX303" s="26"/>
      <c r="BY303" s="26"/>
      <c r="BZ303" s="26"/>
      <c r="CA303" s="26"/>
      <c r="CB303" s="26"/>
      <c r="CC303" s="29"/>
      <c r="CD303" s="29">
        <f>+CD304</f>
        <v>40732314.650000006</v>
      </c>
    </row>
    <row r="304" spans="2:83" ht="38.25" hidden="1" x14ac:dyDescent="0.2">
      <c r="B304" s="1">
        <v>3</v>
      </c>
      <c r="C304" s="30">
        <f t="shared" si="19"/>
        <v>1</v>
      </c>
      <c r="D304" s="30">
        <f>+D303</f>
        <v>11</v>
      </c>
      <c r="E304" s="37">
        <v>3</v>
      </c>
      <c r="F304" s="30"/>
      <c r="G304" s="30"/>
      <c r="H304" s="32" t="s">
        <v>358</v>
      </c>
      <c r="I304" s="33">
        <f>+I305</f>
        <v>1</v>
      </c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26"/>
      <c r="AJ304" s="26"/>
      <c r="AK304" s="26"/>
      <c r="AL304" s="26"/>
      <c r="AM304" s="26"/>
      <c r="AN304" s="26"/>
      <c r="AO304" s="26"/>
      <c r="AP304" s="26"/>
      <c r="AQ304" s="26"/>
      <c r="AR304" s="26"/>
      <c r="AS304" s="26"/>
      <c r="AT304" s="26"/>
      <c r="AU304" s="26"/>
      <c r="AV304" s="26"/>
      <c r="AW304" s="26"/>
      <c r="AX304" s="26"/>
      <c r="AY304" s="26"/>
      <c r="AZ304" s="26"/>
      <c r="BA304" s="26"/>
      <c r="BB304" s="26"/>
      <c r="BC304" s="26"/>
      <c r="BD304" s="26"/>
      <c r="BE304" s="26"/>
      <c r="BF304" s="26"/>
      <c r="BG304" s="26"/>
      <c r="BH304" s="26"/>
      <c r="BI304" s="26"/>
      <c r="BJ304" s="26"/>
      <c r="BK304" s="26"/>
      <c r="BL304" s="26"/>
      <c r="BM304" s="26"/>
      <c r="BN304" s="26"/>
      <c r="BO304" s="26"/>
      <c r="BP304" s="26"/>
      <c r="BQ304" s="26"/>
      <c r="BR304" s="26"/>
      <c r="BS304" s="26"/>
      <c r="BT304" s="26"/>
      <c r="BU304" s="26"/>
      <c r="BV304" s="26"/>
      <c r="BW304" s="26"/>
      <c r="BX304" s="26"/>
      <c r="BY304" s="26"/>
      <c r="BZ304" s="26"/>
      <c r="CA304" s="26"/>
      <c r="CB304" s="26"/>
      <c r="CC304" s="33"/>
      <c r="CD304" s="33">
        <f>+CD305</f>
        <v>40732314.650000006</v>
      </c>
    </row>
    <row r="305" spans="2:83" ht="76.5" hidden="1" x14ac:dyDescent="0.2">
      <c r="B305" s="1">
        <v>4</v>
      </c>
      <c r="C305" s="18">
        <f t="shared" si="19"/>
        <v>1</v>
      </c>
      <c r="D305" s="18">
        <f>+D304</f>
        <v>11</v>
      </c>
      <c r="E305" s="18">
        <f>+E304</f>
        <v>3</v>
      </c>
      <c r="F305" s="18">
        <v>8</v>
      </c>
      <c r="G305" s="18"/>
      <c r="H305" s="34" t="s">
        <v>359</v>
      </c>
      <c r="I305" s="35">
        <v>1</v>
      </c>
      <c r="J305" s="36">
        <f>+I305</f>
        <v>1</v>
      </c>
      <c r="K305" s="26">
        <v>20189602.900000002</v>
      </c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  <c r="AI305" s="26"/>
      <c r="AJ305" s="26"/>
      <c r="AK305" s="26"/>
      <c r="AL305" s="26"/>
      <c r="AM305" s="26"/>
      <c r="AN305" s="26"/>
      <c r="AO305" s="26"/>
      <c r="AP305" s="26"/>
      <c r="AQ305" s="26"/>
      <c r="AR305" s="26"/>
      <c r="AS305" s="26">
        <v>20542711.75</v>
      </c>
      <c r="AT305" s="26"/>
      <c r="AU305" s="26"/>
      <c r="AV305" s="26"/>
      <c r="AW305" s="26"/>
      <c r="AX305" s="26"/>
      <c r="AY305" s="26"/>
      <c r="AZ305" s="26"/>
      <c r="BA305" s="26"/>
      <c r="BB305" s="26"/>
      <c r="BC305" s="26"/>
      <c r="BD305" s="26"/>
      <c r="BE305" s="26"/>
      <c r="BF305" s="26"/>
      <c r="BG305" s="26"/>
      <c r="BH305" s="26"/>
      <c r="BI305" s="26"/>
      <c r="BJ305" s="26"/>
      <c r="BK305" s="26"/>
      <c r="BL305" s="26"/>
      <c r="BM305" s="26"/>
      <c r="BN305" s="26"/>
      <c r="BO305" s="26"/>
      <c r="BP305" s="26"/>
      <c r="BQ305" s="26"/>
      <c r="BR305" s="26"/>
      <c r="BS305" s="26"/>
      <c r="BT305" s="26"/>
      <c r="BU305" s="26"/>
      <c r="BV305" s="26"/>
      <c r="BW305" s="26"/>
      <c r="BX305" s="26"/>
      <c r="BY305" s="26"/>
      <c r="BZ305" s="26"/>
      <c r="CA305" s="26"/>
      <c r="CB305" s="26"/>
      <c r="CC305" s="35"/>
      <c r="CD305" s="35">
        <f>+SUM(K305:CC305)</f>
        <v>40732314.650000006</v>
      </c>
    </row>
    <row r="306" spans="2:83" hidden="1" x14ac:dyDescent="0.2">
      <c r="B306" s="1">
        <v>2</v>
      </c>
      <c r="C306" s="28">
        <f t="shared" si="19"/>
        <v>1</v>
      </c>
      <c r="D306" s="28">
        <v>15</v>
      </c>
      <c r="E306" s="28"/>
      <c r="F306" s="28"/>
      <c r="G306" s="28"/>
      <c r="H306" s="28" t="s">
        <v>360</v>
      </c>
      <c r="I306" s="29">
        <f>+I307+I309</f>
        <v>2</v>
      </c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26"/>
      <c r="AJ306" s="26"/>
      <c r="AK306" s="26"/>
      <c r="AL306" s="26"/>
      <c r="AM306" s="26"/>
      <c r="AN306" s="26"/>
      <c r="AO306" s="26"/>
      <c r="AP306" s="26"/>
      <c r="AQ306" s="26"/>
      <c r="AR306" s="26"/>
      <c r="AS306" s="26"/>
      <c r="AT306" s="26"/>
      <c r="AU306" s="26"/>
      <c r="AV306" s="26"/>
      <c r="AW306" s="26"/>
      <c r="AX306" s="26"/>
      <c r="AY306" s="26"/>
      <c r="AZ306" s="26"/>
      <c r="BA306" s="26"/>
      <c r="BB306" s="26"/>
      <c r="BC306" s="26"/>
      <c r="BD306" s="26"/>
      <c r="BE306" s="26"/>
      <c r="BF306" s="26"/>
      <c r="BG306" s="26"/>
      <c r="BH306" s="26"/>
      <c r="BI306" s="26"/>
      <c r="BJ306" s="26"/>
      <c r="BK306" s="26"/>
      <c r="BL306" s="26"/>
      <c r="BM306" s="26"/>
      <c r="BN306" s="26"/>
      <c r="BO306" s="26"/>
      <c r="BP306" s="26"/>
      <c r="BQ306" s="26"/>
      <c r="BR306" s="26"/>
      <c r="BS306" s="26"/>
      <c r="BT306" s="26"/>
      <c r="BU306" s="26"/>
      <c r="BV306" s="26"/>
      <c r="BW306" s="26"/>
      <c r="BX306" s="26"/>
      <c r="BY306" s="26"/>
      <c r="BZ306" s="26"/>
      <c r="CA306" s="26"/>
      <c r="CB306" s="26"/>
      <c r="CC306" s="29"/>
      <c r="CD306" s="29">
        <f>+CD307+CD309</f>
        <v>43985314.75</v>
      </c>
      <c r="CE306" s="70"/>
    </row>
    <row r="307" spans="2:83" ht="38.25" hidden="1" x14ac:dyDescent="0.2">
      <c r="B307" s="1">
        <v>3</v>
      </c>
      <c r="C307" s="30">
        <f t="shared" si="19"/>
        <v>1</v>
      </c>
      <c r="D307" s="30">
        <f>+D306</f>
        <v>15</v>
      </c>
      <c r="E307" s="37">
        <v>2</v>
      </c>
      <c r="F307" s="30"/>
      <c r="G307" s="30"/>
      <c r="H307" s="32" t="s">
        <v>209</v>
      </c>
      <c r="I307" s="33">
        <f>+I308</f>
        <v>1</v>
      </c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  <c r="AI307" s="26"/>
      <c r="AJ307" s="26"/>
      <c r="AK307" s="26"/>
      <c r="AL307" s="26"/>
      <c r="AM307" s="26"/>
      <c r="AN307" s="26"/>
      <c r="AO307" s="26"/>
      <c r="AP307" s="26"/>
      <c r="AQ307" s="26"/>
      <c r="AR307" s="26"/>
      <c r="AS307" s="26"/>
      <c r="AT307" s="26"/>
      <c r="AU307" s="26"/>
      <c r="AV307" s="26"/>
      <c r="AW307" s="26"/>
      <c r="AX307" s="26"/>
      <c r="AY307" s="26"/>
      <c r="AZ307" s="26"/>
      <c r="BA307" s="26"/>
      <c r="BB307" s="26"/>
      <c r="BC307" s="26"/>
      <c r="BD307" s="26"/>
      <c r="BE307" s="26"/>
      <c r="BF307" s="26"/>
      <c r="BG307" s="26"/>
      <c r="BH307" s="26"/>
      <c r="BI307" s="26"/>
      <c r="BJ307" s="26"/>
      <c r="BK307" s="26"/>
      <c r="BL307" s="26"/>
      <c r="BM307" s="26"/>
      <c r="BN307" s="26"/>
      <c r="BO307" s="26"/>
      <c r="BP307" s="26"/>
      <c r="BQ307" s="26"/>
      <c r="BR307" s="26"/>
      <c r="BS307" s="26"/>
      <c r="BT307" s="26"/>
      <c r="BU307" s="26"/>
      <c r="BV307" s="26"/>
      <c r="BW307" s="26"/>
      <c r="BX307" s="26"/>
      <c r="BY307" s="26"/>
      <c r="BZ307" s="26"/>
      <c r="CA307" s="26"/>
      <c r="CB307" s="26"/>
      <c r="CC307" s="33"/>
      <c r="CD307" s="33">
        <f>+CD308</f>
        <v>0</v>
      </c>
      <c r="CE307" s="70"/>
    </row>
    <row r="308" spans="2:83" ht="38.25" hidden="1" x14ac:dyDescent="0.2">
      <c r="B308" s="1">
        <v>4</v>
      </c>
      <c r="C308" s="18">
        <f t="shared" si="19"/>
        <v>1</v>
      </c>
      <c r="D308" s="18">
        <f>+D307</f>
        <v>15</v>
      </c>
      <c r="E308" s="18">
        <f>+E307</f>
        <v>2</v>
      </c>
      <c r="F308" s="18">
        <v>10</v>
      </c>
      <c r="G308" s="18"/>
      <c r="H308" s="34" t="s">
        <v>361</v>
      </c>
      <c r="I308" s="35">
        <v>1</v>
      </c>
      <c r="J308" s="36">
        <f>+I308</f>
        <v>1</v>
      </c>
      <c r="K308" s="69">
        <v>177618537</v>
      </c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>
        <v>92759374.563585013</v>
      </c>
      <c r="AH308" s="26"/>
      <c r="AI308" s="26"/>
      <c r="AJ308" s="26"/>
      <c r="AK308" s="26"/>
      <c r="AL308" s="26">
        <v>17972607.46544442</v>
      </c>
      <c r="AM308" s="26"/>
      <c r="AN308" s="26"/>
      <c r="AO308" s="26"/>
      <c r="AP308" s="26"/>
      <c r="AQ308" s="26"/>
      <c r="AR308" s="26"/>
      <c r="AS308" s="26"/>
      <c r="AT308" s="26"/>
      <c r="AU308" s="26"/>
      <c r="AV308" s="26"/>
      <c r="AW308" s="26"/>
      <c r="AX308" s="26"/>
      <c r="AY308" s="26"/>
      <c r="AZ308" s="26"/>
      <c r="BA308" s="26"/>
      <c r="BB308" s="26"/>
      <c r="BC308" s="26"/>
      <c r="BD308" s="26"/>
      <c r="BE308" s="26"/>
      <c r="BF308" s="26"/>
      <c r="BG308" s="26"/>
      <c r="BH308" s="26"/>
      <c r="BI308" s="26"/>
      <c r="BJ308" s="26"/>
      <c r="BK308" s="26"/>
      <c r="BL308" s="26"/>
      <c r="BM308" s="26"/>
      <c r="BN308" s="26"/>
      <c r="BO308" s="26"/>
      <c r="BP308" s="26"/>
      <c r="BQ308" s="26"/>
      <c r="BR308" s="26"/>
      <c r="BS308" s="26"/>
      <c r="BT308" s="26"/>
      <c r="BU308" s="26"/>
      <c r="BV308" s="26"/>
      <c r="BW308" s="26"/>
      <c r="BX308" s="26"/>
      <c r="BY308" s="26"/>
      <c r="BZ308" s="26">
        <v>1450880.4029792799</v>
      </c>
      <c r="CA308" s="26"/>
      <c r="CB308" s="26"/>
      <c r="CC308" s="35"/>
      <c r="CD308" s="71">
        <f>SUBTOTAL(9,K308:CC308)</f>
        <v>0</v>
      </c>
      <c r="CE308" s="70"/>
    </row>
    <row r="309" spans="2:83" ht="25.5" hidden="1" x14ac:dyDescent="0.2">
      <c r="B309" s="1">
        <v>3</v>
      </c>
      <c r="C309" s="30">
        <f t="shared" si="19"/>
        <v>1</v>
      </c>
      <c r="D309" s="30">
        <f>+D308</f>
        <v>15</v>
      </c>
      <c r="E309" s="37">
        <v>3</v>
      </c>
      <c r="F309" s="30"/>
      <c r="G309" s="30"/>
      <c r="H309" s="32" t="s">
        <v>239</v>
      </c>
      <c r="I309" s="33">
        <f>+I310</f>
        <v>1</v>
      </c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  <c r="AI309" s="26"/>
      <c r="AJ309" s="26"/>
      <c r="AK309" s="26"/>
      <c r="AL309" s="26"/>
      <c r="AM309" s="26"/>
      <c r="AN309" s="26"/>
      <c r="AO309" s="26"/>
      <c r="AP309" s="26"/>
      <c r="AQ309" s="26"/>
      <c r="AR309" s="26"/>
      <c r="AS309" s="26"/>
      <c r="AT309" s="26"/>
      <c r="AU309" s="26"/>
      <c r="AV309" s="26"/>
      <c r="AW309" s="26"/>
      <c r="AX309" s="26"/>
      <c r="AY309" s="26"/>
      <c r="AZ309" s="26"/>
      <c r="BA309" s="26"/>
      <c r="BB309" s="26"/>
      <c r="BC309" s="26"/>
      <c r="BD309" s="26"/>
      <c r="BE309" s="26"/>
      <c r="BF309" s="26"/>
      <c r="BG309" s="26"/>
      <c r="BH309" s="26"/>
      <c r="BI309" s="26"/>
      <c r="BJ309" s="26"/>
      <c r="BK309" s="26"/>
      <c r="BL309" s="26"/>
      <c r="BM309" s="26"/>
      <c r="BN309" s="26"/>
      <c r="BO309" s="26"/>
      <c r="BP309" s="26"/>
      <c r="BQ309" s="26"/>
      <c r="BR309" s="26"/>
      <c r="BS309" s="26"/>
      <c r="BT309" s="26"/>
      <c r="BU309" s="26"/>
      <c r="BV309" s="26"/>
      <c r="BW309" s="26"/>
      <c r="BX309" s="26"/>
      <c r="BY309" s="26"/>
      <c r="BZ309" s="26"/>
      <c r="CA309" s="26"/>
      <c r="CB309" s="26"/>
      <c r="CC309" s="33"/>
      <c r="CD309" s="33">
        <f>+CD310</f>
        <v>43985314.75</v>
      </c>
    </row>
    <row r="310" spans="2:83" ht="51" hidden="1" x14ac:dyDescent="0.2">
      <c r="B310" s="1">
        <v>4</v>
      </c>
      <c r="C310" s="18">
        <f t="shared" si="19"/>
        <v>1</v>
      </c>
      <c r="D310" s="18">
        <f>+D309</f>
        <v>15</v>
      </c>
      <c r="E310" s="18">
        <f>+E309</f>
        <v>3</v>
      </c>
      <c r="F310" s="18">
        <v>5</v>
      </c>
      <c r="G310" s="18"/>
      <c r="H310" s="34" t="s">
        <v>362</v>
      </c>
      <c r="I310" s="35">
        <v>1</v>
      </c>
      <c r="J310" s="36">
        <f>+I310</f>
        <v>1</v>
      </c>
      <c r="K310" s="26">
        <v>23442603</v>
      </c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  <c r="AI310" s="26"/>
      <c r="AJ310" s="26"/>
      <c r="AK310" s="26"/>
      <c r="AL310" s="26"/>
      <c r="AM310" s="26"/>
      <c r="AN310" s="26"/>
      <c r="AO310" s="26"/>
      <c r="AP310" s="26"/>
      <c r="AQ310" s="26"/>
      <c r="AR310" s="26"/>
      <c r="AS310" s="26">
        <v>20542711.75</v>
      </c>
      <c r="AT310" s="26"/>
      <c r="AU310" s="26"/>
      <c r="AV310" s="26"/>
      <c r="AW310" s="26"/>
      <c r="AX310" s="26"/>
      <c r="AY310" s="26"/>
      <c r="AZ310" s="26"/>
      <c r="BA310" s="26"/>
      <c r="BB310" s="26"/>
      <c r="BC310" s="26"/>
      <c r="BD310" s="26"/>
      <c r="BE310" s="26"/>
      <c r="BF310" s="26"/>
      <c r="BG310" s="26"/>
      <c r="BH310" s="26"/>
      <c r="BI310" s="26"/>
      <c r="BJ310" s="26"/>
      <c r="BK310" s="26"/>
      <c r="BL310" s="26"/>
      <c r="BM310" s="26"/>
      <c r="BN310" s="26"/>
      <c r="BO310" s="26"/>
      <c r="BP310" s="26"/>
      <c r="BQ310" s="26"/>
      <c r="BR310" s="26"/>
      <c r="BS310" s="26"/>
      <c r="BT310" s="26"/>
      <c r="BU310" s="26"/>
      <c r="BV310" s="26"/>
      <c r="BW310" s="26"/>
      <c r="BX310" s="26"/>
      <c r="BY310" s="26"/>
      <c r="BZ310" s="26"/>
      <c r="CA310" s="26"/>
      <c r="CB310" s="26"/>
      <c r="CC310" s="35"/>
      <c r="CD310" s="35">
        <f>+SUM(K310:CC310)</f>
        <v>43985314.75</v>
      </c>
    </row>
    <row r="311" spans="2:83" hidden="1" x14ac:dyDescent="0.2">
      <c r="B311" s="1">
        <v>1</v>
      </c>
      <c r="C311" s="24">
        <v>2</v>
      </c>
      <c r="D311" s="24"/>
      <c r="E311" s="24"/>
      <c r="F311" s="24"/>
      <c r="G311" s="24"/>
      <c r="H311" s="24" t="s">
        <v>222</v>
      </c>
      <c r="I311" s="25">
        <f>+I312+I323+I330</f>
        <v>9</v>
      </c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  <c r="AG311" s="26"/>
      <c r="AH311" s="26"/>
      <c r="AI311" s="26"/>
      <c r="AJ311" s="26"/>
      <c r="AK311" s="26"/>
      <c r="AL311" s="26"/>
      <c r="AM311" s="26"/>
      <c r="AN311" s="26"/>
      <c r="AO311" s="26"/>
      <c r="AP311" s="26"/>
      <c r="AQ311" s="26"/>
      <c r="AR311" s="26"/>
      <c r="AS311" s="26"/>
      <c r="AT311" s="26"/>
      <c r="AU311" s="26"/>
      <c r="AV311" s="26"/>
      <c r="AW311" s="26"/>
      <c r="AX311" s="26"/>
      <c r="AY311" s="26"/>
      <c r="AZ311" s="26"/>
      <c r="BA311" s="26"/>
      <c r="BB311" s="26"/>
      <c r="BC311" s="26"/>
      <c r="BD311" s="26"/>
      <c r="BE311" s="26"/>
      <c r="BF311" s="26"/>
      <c r="BG311" s="26"/>
      <c r="BH311" s="26"/>
      <c r="BI311" s="26"/>
      <c r="BJ311" s="26"/>
      <c r="BK311" s="26"/>
      <c r="BL311" s="26"/>
      <c r="BM311" s="26"/>
      <c r="BN311" s="26"/>
      <c r="BO311" s="26"/>
      <c r="BP311" s="26"/>
      <c r="BQ311" s="26"/>
      <c r="BR311" s="26"/>
      <c r="BS311" s="26"/>
      <c r="BT311" s="26"/>
      <c r="BU311" s="26"/>
      <c r="BV311" s="26"/>
      <c r="BW311" s="26"/>
      <c r="BX311" s="26"/>
      <c r="BY311" s="26"/>
      <c r="BZ311" s="26"/>
      <c r="CA311" s="26"/>
      <c r="CB311" s="26"/>
      <c r="CC311" s="25"/>
      <c r="CD311" s="25">
        <f>+CD312+CD323+CD330</f>
        <v>691108253.29333341</v>
      </c>
    </row>
    <row r="312" spans="2:83" hidden="1" x14ac:dyDescent="0.2">
      <c r="B312" s="1">
        <v>2</v>
      </c>
      <c r="C312" s="28">
        <f t="shared" ref="C312:D327" si="20">+C311</f>
        <v>2</v>
      </c>
      <c r="D312" s="28">
        <v>1</v>
      </c>
      <c r="E312" s="28"/>
      <c r="F312" s="28"/>
      <c r="G312" s="28"/>
      <c r="H312" s="28" t="s">
        <v>247</v>
      </c>
      <c r="I312" s="29">
        <f>+I313+I315+I317+I319+I321</f>
        <v>5</v>
      </c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AI312" s="26"/>
      <c r="AJ312" s="26"/>
      <c r="AK312" s="26"/>
      <c r="AL312" s="26"/>
      <c r="AM312" s="26"/>
      <c r="AN312" s="26"/>
      <c r="AO312" s="26"/>
      <c r="AP312" s="26"/>
      <c r="AQ312" s="26"/>
      <c r="AR312" s="26"/>
      <c r="AS312" s="26"/>
      <c r="AT312" s="26"/>
      <c r="AU312" s="26"/>
      <c r="AV312" s="26"/>
      <c r="AW312" s="26"/>
      <c r="AX312" s="26"/>
      <c r="AY312" s="26"/>
      <c r="AZ312" s="26"/>
      <c r="BA312" s="26"/>
      <c r="BB312" s="26"/>
      <c r="BC312" s="26"/>
      <c r="BD312" s="26"/>
      <c r="BE312" s="26"/>
      <c r="BF312" s="26"/>
      <c r="BG312" s="26"/>
      <c r="BH312" s="26"/>
      <c r="BI312" s="26"/>
      <c r="BJ312" s="26"/>
      <c r="BK312" s="26"/>
      <c r="BL312" s="26"/>
      <c r="BM312" s="26"/>
      <c r="BN312" s="26"/>
      <c r="BO312" s="26"/>
      <c r="BP312" s="26"/>
      <c r="BQ312" s="26"/>
      <c r="BR312" s="26"/>
      <c r="BS312" s="26"/>
      <c r="BT312" s="26"/>
      <c r="BU312" s="26"/>
      <c r="BV312" s="26"/>
      <c r="BW312" s="26"/>
      <c r="BX312" s="26"/>
      <c r="BY312" s="26"/>
      <c r="BZ312" s="26"/>
      <c r="CA312" s="26"/>
      <c r="CB312" s="26"/>
      <c r="CC312" s="29"/>
      <c r="CD312" s="29">
        <f>+CD313+CD315+CD317+CD319+CD321</f>
        <v>334101981.40000004</v>
      </c>
    </row>
    <row r="313" spans="2:83" ht="38.25" hidden="1" x14ac:dyDescent="0.2">
      <c r="B313" s="1">
        <v>3</v>
      </c>
      <c r="C313" s="30">
        <f t="shared" si="20"/>
        <v>2</v>
      </c>
      <c r="D313" s="30">
        <f t="shared" si="20"/>
        <v>1</v>
      </c>
      <c r="E313" s="37">
        <v>1</v>
      </c>
      <c r="F313" s="30"/>
      <c r="G313" s="30"/>
      <c r="H313" s="32" t="s">
        <v>358</v>
      </c>
      <c r="I313" s="33">
        <f>+I314</f>
        <v>1</v>
      </c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  <c r="AG313" s="26"/>
      <c r="AH313" s="26"/>
      <c r="AI313" s="26"/>
      <c r="AJ313" s="26"/>
      <c r="AK313" s="26"/>
      <c r="AL313" s="26"/>
      <c r="AM313" s="26"/>
      <c r="AN313" s="26"/>
      <c r="AO313" s="26"/>
      <c r="AP313" s="26"/>
      <c r="AQ313" s="26"/>
      <c r="AR313" s="26"/>
      <c r="AS313" s="26"/>
      <c r="AT313" s="26"/>
      <c r="AU313" s="26"/>
      <c r="AV313" s="26"/>
      <c r="AW313" s="26"/>
      <c r="AX313" s="26"/>
      <c r="AY313" s="26"/>
      <c r="AZ313" s="26"/>
      <c r="BA313" s="26"/>
      <c r="BB313" s="26"/>
      <c r="BC313" s="26"/>
      <c r="BD313" s="26"/>
      <c r="BE313" s="26"/>
      <c r="BF313" s="26"/>
      <c r="BG313" s="26"/>
      <c r="BH313" s="26"/>
      <c r="BI313" s="26"/>
      <c r="BJ313" s="26"/>
      <c r="BK313" s="26"/>
      <c r="BL313" s="26"/>
      <c r="BM313" s="26"/>
      <c r="BN313" s="26"/>
      <c r="BO313" s="26"/>
      <c r="BP313" s="26"/>
      <c r="BQ313" s="26"/>
      <c r="BR313" s="26"/>
      <c r="BS313" s="26"/>
      <c r="BT313" s="26"/>
      <c r="BU313" s="26"/>
      <c r="BV313" s="26"/>
      <c r="BW313" s="26"/>
      <c r="BX313" s="26"/>
      <c r="BY313" s="26"/>
      <c r="BZ313" s="26"/>
      <c r="CA313" s="26"/>
      <c r="CB313" s="26"/>
      <c r="CC313" s="33"/>
      <c r="CD313" s="33">
        <f>+CD314</f>
        <v>69106749.200000003</v>
      </c>
    </row>
    <row r="314" spans="2:83" ht="76.5" hidden="1" x14ac:dyDescent="0.2">
      <c r="B314" s="1">
        <v>4</v>
      </c>
      <c r="C314" s="18">
        <f t="shared" si="20"/>
        <v>2</v>
      </c>
      <c r="D314" s="18">
        <f t="shared" si="20"/>
        <v>1</v>
      </c>
      <c r="E314" s="18">
        <f>+E313</f>
        <v>1</v>
      </c>
      <c r="F314" s="18">
        <v>8</v>
      </c>
      <c r="G314" s="18"/>
      <c r="H314" s="34" t="s">
        <v>359</v>
      </c>
      <c r="I314" s="35">
        <v>1</v>
      </c>
      <c r="J314" s="36">
        <f>+I314</f>
        <v>1</v>
      </c>
      <c r="K314" s="26">
        <v>20189602.900000002</v>
      </c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  <c r="AG314" s="26"/>
      <c r="AH314" s="26"/>
      <c r="AI314" s="26"/>
      <c r="AJ314" s="26"/>
      <c r="AK314" s="26"/>
      <c r="AL314" s="26"/>
      <c r="AM314" s="26"/>
      <c r="AN314" s="26"/>
      <c r="AO314" s="26"/>
      <c r="AP314" s="26"/>
      <c r="AQ314" s="26"/>
      <c r="AR314" s="26"/>
      <c r="AS314" s="26">
        <v>48917146.300000004</v>
      </c>
      <c r="AT314" s="26"/>
      <c r="AU314" s="26"/>
      <c r="AV314" s="26"/>
      <c r="AW314" s="26"/>
      <c r="AX314" s="26"/>
      <c r="AY314" s="26"/>
      <c r="AZ314" s="26"/>
      <c r="BA314" s="26"/>
      <c r="BB314" s="26"/>
      <c r="BC314" s="26"/>
      <c r="BD314" s="26"/>
      <c r="BE314" s="26"/>
      <c r="BF314" s="26"/>
      <c r="BG314" s="26"/>
      <c r="BH314" s="26"/>
      <c r="BI314" s="26"/>
      <c r="BJ314" s="26"/>
      <c r="BK314" s="26"/>
      <c r="BL314" s="26"/>
      <c r="BM314" s="26"/>
      <c r="BN314" s="26"/>
      <c r="BO314" s="26"/>
      <c r="BP314" s="26"/>
      <c r="BQ314" s="26"/>
      <c r="BR314" s="26"/>
      <c r="BS314" s="26"/>
      <c r="BT314" s="26"/>
      <c r="BU314" s="26"/>
      <c r="BV314" s="26"/>
      <c r="BW314" s="26"/>
      <c r="BX314" s="26"/>
      <c r="BY314" s="26"/>
      <c r="BZ314" s="26"/>
      <c r="CA314" s="26"/>
      <c r="CB314" s="26"/>
      <c r="CC314" s="35"/>
      <c r="CD314" s="35">
        <f>+SUM(K314:CC314)</f>
        <v>69106749.200000003</v>
      </c>
    </row>
    <row r="315" spans="2:83" ht="38.25" hidden="1" x14ac:dyDescent="0.2">
      <c r="B315" s="1">
        <v>3</v>
      </c>
      <c r="C315" s="30">
        <f t="shared" si="20"/>
        <v>2</v>
      </c>
      <c r="D315" s="30">
        <f t="shared" si="20"/>
        <v>1</v>
      </c>
      <c r="E315" s="37">
        <v>2</v>
      </c>
      <c r="F315" s="30"/>
      <c r="G315" s="30"/>
      <c r="H315" s="32" t="s">
        <v>209</v>
      </c>
      <c r="I315" s="33">
        <f>+I316</f>
        <v>1</v>
      </c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  <c r="AG315" s="26"/>
      <c r="AH315" s="26"/>
      <c r="AI315" s="26"/>
      <c r="AJ315" s="26"/>
      <c r="AK315" s="26"/>
      <c r="AL315" s="26"/>
      <c r="AM315" s="26"/>
      <c r="AN315" s="26"/>
      <c r="AO315" s="26"/>
      <c r="AP315" s="26"/>
      <c r="AQ315" s="26"/>
      <c r="AR315" s="26"/>
      <c r="AS315" s="26"/>
      <c r="AT315" s="26"/>
      <c r="AU315" s="26"/>
      <c r="AV315" s="26"/>
      <c r="AW315" s="26"/>
      <c r="AX315" s="26"/>
      <c r="AY315" s="26"/>
      <c r="AZ315" s="26"/>
      <c r="BA315" s="26"/>
      <c r="BB315" s="26"/>
      <c r="BC315" s="26"/>
      <c r="BD315" s="26"/>
      <c r="BE315" s="26"/>
      <c r="BF315" s="26"/>
      <c r="BG315" s="26"/>
      <c r="BH315" s="26"/>
      <c r="BI315" s="26"/>
      <c r="BJ315" s="26"/>
      <c r="BK315" s="26"/>
      <c r="BL315" s="26"/>
      <c r="BM315" s="26"/>
      <c r="BN315" s="26"/>
      <c r="BO315" s="26"/>
      <c r="BP315" s="26"/>
      <c r="BQ315" s="26"/>
      <c r="BR315" s="26"/>
      <c r="BS315" s="26"/>
      <c r="BT315" s="26"/>
      <c r="BU315" s="26"/>
      <c r="BV315" s="26"/>
      <c r="BW315" s="26"/>
      <c r="BX315" s="26"/>
      <c r="BY315" s="26"/>
      <c r="BZ315" s="26"/>
      <c r="CA315" s="26"/>
      <c r="CB315" s="26"/>
      <c r="CC315" s="33"/>
      <c r="CD315" s="33">
        <f>+CD316</f>
        <v>60226889.800000004</v>
      </c>
    </row>
    <row r="316" spans="2:83" ht="89.25" hidden="1" x14ac:dyDescent="0.2">
      <c r="B316" s="1">
        <v>4</v>
      </c>
      <c r="C316" s="18">
        <f t="shared" si="20"/>
        <v>2</v>
      </c>
      <c r="D316" s="18">
        <f t="shared" si="20"/>
        <v>1</v>
      </c>
      <c r="E316" s="18">
        <f>+E315</f>
        <v>2</v>
      </c>
      <c r="F316" s="18">
        <v>11</v>
      </c>
      <c r="G316" s="18"/>
      <c r="H316" s="34" t="s">
        <v>363</v>
      </c>
      <c r="I316" s="35">
        <v>1</v>
      </c>
      <c r="J316" s="36">
        <f>+I316</f>
        <v>1</v>
      </c>
      <c r="K316" s="26">
        <v>11309743.5</v>
      </c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/>
      <c r="AJ316" s="26"/>
      <c r="AK316" s="26"/>
      <c r="AL316" s="26"/>
      <c r="AM316" s="26"/>
      <c r="AN316" s="26"/>
      <c r="AO316" s="26"/>
      <c r="AP316" s="26"/>
      <c r="AQ316" s="26"/>
      <c r="AR316" s="26"/>
      <c r="AS316" s="26">
        <v>48917146.300000004</v>
      </c>
      <c r="AT316" s="26"/>
      <c r="AU316" s="26"/>
      <c r="AV316" s="26"/>
      <c r="AW316" s="26"/>
      <c r="AX316" s="26"/>
      <c r="AY316" s="26"/>
      <c r="AZ316" s="26"/>
      <c r="BA316" s="26"/>
      <c r="BB316" s="26"/>
      <c r="BC316" s="26"/>
      <c r="BD316" s="26"/>
      <c r="BE316" s="26"/>
      <c r="BF316" s="26"/>
      <c r="BG316" s="26"/>
      <c r="BH316" s="26"/>
      <c r="BI316" s="26"/>
      <c r="BJ316" s="26"/>
      <c r="BK316" s="26"/>
      <c r="BL316" s="26"/>
      <c r="BM316" s="26"/>
      <c r="BN316" s="26"/>
      <c r="BO316" s="26"/>
      <c r="BP316" s="26"/>
      <c r="BQ316" s="26"/>
      <c r="BR316" s="26"/>
      <c r="BS316" s="26"/>
      <c r="BT316" s="26"/>
      <c r="BU316" s="26"/>
      <c r="BV316" s="26"/>
      <c r="BW316" s="26"/>
      <c r="BX316" s="26"/>
      <c r="BY316" s="26"/>
      <c r="BZ316" s="26"/>
      <c r="CA316" s="26"/>
      <c r="CB316" s="26"/>
      <c r="CC316" s="35"/>
      <c r="CD316" s="35">
        <f>+SUM(K316:CC316)</f>
        <v>60226889.800000004</v>
      </c>
    </row>
    <row r="317" spans="2:83" ht="51" hidden="1" x14ac:dyDescent="0.2">
      <c r="B317" s="1">
        <v>3</v>
      </c>
      <c r="C317" s="30">
        <f t="shared" si="20"/>
        <v>2</v>
      </c>
      <c r="D317" s="30">
        <f t="shared" si="20"/>
        <v>1</v>
      </c>
      <c r="E317" s="37">
        <v>3</v>
      </c>
      <c r="F317" s="30"/>
      <c r="G317" s="30"/>
      <c r="H317" s="32" t="s">
        <v>261</v>
      </c>
      <c r="I317" s="33">
        <f>+I318</f>
        <v>1</v>
      </c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AI317" s="26"/>
      <c r="AJ317" s="26"/>
      <c r="AK317" s="26"/>
      <c r="AL317" s="26"/>
      <c r="AM317" s="26"/>
      <c r="AN317" s="26"/>
      <c r="AO317" s="26"/>
      <c r="AP317" s="26"/>
      <c r="AQ317" s="26"/>
      <c r="AR317" s="26"/>
      <c r="AS317" s="26"/>
      <c r="AT317" s="26"/>
      <c r="AU317" s="26"/>
      <c r="AV317" s="26"/>
      <c r="AW317" s="26"/>
      <c r="AX317" s="26"/>
      <c r="AY317" s="26"/>
      <c r="AZ317" s="26"/>
      <c r="BA317" s="26"/>
      <c r="BB317" s="26"/>
      <c r="BC317" s="26"/>
      <c r="BD317" s="26"/>
      <c r="BE317" s="26"/>
      <c r="BF317" s="26"/>
      <c r="BG317" s="26"/>
      <c r="BH317" s="26"/>
      <c r="BI317" s="26"/>
      <c r="BJ317" s="26"/>
      <c r="BK317" s="26"/>
      <c r="BL317" s="26"/>
      <c r="BM317" s="26"/>
      <c r="BN317" s="26"/>
      <c r="BO317" s="26"/>
      <c r="BP317" s="26"/>
      <c r="BQ317" s="26"/>
      <c r="BR317" s="26"/>
      <c r="BS317" s="26"/>
      <c r="BT317" s="26"/>
      <c r="BU317" s="26"/>
      <c r="BV317" s="26"/>
      <c r="BW317" s="26"/>
      <c r="BX317" s="26"/>
      <c r="BY317" s="26"/>
      <c r="BZ317" s="26"/>
      <c r="CA317" s="26"/>
      <c r="CB317" s="26"/>
      <c r="CC317" s="33"/>
      <c r="CD317" s="33">
        <f>+CD318</f>
        <v>72270726.300000012</v>
      </c>
    </row>
    <row r="318" spans="2:83" ht="89.25" hidden="1" x14ac:dyDescent="0.2">
      <c r="B318" s="1">
        <v>4</v>
      </c>
      <c r="C318" s="18">
        <f t="shared" si="20"/>
        <v>2</v>
      </c>
      <c r="D318" s="18">
        <f t="shared" si="20"/>
        <v>1</v>
      </c>
      <c r="E318" s="18">
        <f>+E317</f>
        <v>3</v>
      </c>
      <c r="F318" s="18">
        <v>12</v>
      </c>
      <c r="G318" s="18"/>
      <c r="H318" s="34" t="s">
        <v>364</v>
      </c>
      <c r="I318" s="35">
        <v>1</v>
      </c>
      <c r="J318" s="36">
        <f>+I318</f>
        <v>1</v>
      </c>
      <c r="K318" s="26">
        <v>23353580</v>
      </c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  <c r="AI318" s="26"/>
      <c r="AJ318" s="26"/>
      <c r="AK318" s="26"/>
      <c r="AL318" s="26"/>
      <c r="AM318" s="26"/>
      <c r="AN318" s="26"/>
      <c r="AO318" s="26"/>
      <c r="AP318" s="26"/>
      <c r="AQ318" s="26"/>
      <c r="AR318" s="26"/>
      <c r="AS318" s="26">
        <v>48917146.300000004</v>
      </c>
      <c r="AT318" s="26"/>
      <c r="AU318" s="26"/>
      <c r="AV318" s="26"/>
      <c r="AW318" s="26"/>
      <c r="AX318" s="26"/>
      <c r="AY318" s="26"/>
      <c r="AZ318" s="26"/>
      <c r="BA318" s="26"/>
      <c r="BB318" s="26"/>
      <c r="BC318" s="26"/>
      <c r="BD318" s="26"/>
      <c r="BE318" s="26"/>
      <c r="BF318" s="26"/>
      <c r="BG318" s="26"/>
      <c r="BH318" s="26"/>
      <c r="BI318" s="26"/>
      <c r="BJ318" s="26"/>
      <c r="BK318" s="26"/>
      <c r="BL318" s="26"/>
      <c r="BM318" s="26"/>
      <c r="BN318" s="26"/>
      <c r="BO318" s="26"/>
      <c r="BP318" s="26"/>
      <c r="BQ318" s="26"/>
      <c r="BR318" s="26"/>
      <c r="BS318" s="26"/>
      <c r="BT318" s="26"/>
      <c r="BU318" s="26"/>
      <c r="BV318" s="26"/>
      <c r="BW318" s="26"/>
      <c r="BX318" s="26"/>
      <c r="BY318" s="26"/>
      <c r="BZ318" s="26"/>
      <c r="CA318" s="26"/>
      <c r="CB318" s="26"/>
      <c r="CC318" s="35"/>
      <c r="CD318" s="35">
        <f>+SUM(K318:CC318)</f>
        <v>72270726.300000012</v>
      </c>
    </row>
    <row r="319" spans="2:83" ht="25.5" hidden="1" x14ac:dyDescent="0.2">
      <c r="B319" s="1">
        <v>3</v>
      </c>
      <c r="C319" s="30">
        <f t="shared" si="20"/>
        <v>2</v>
      </c>
      <c r="D319" s="30">
        <f t="shared" si="20"/>
        <v>1</v>
      </c>
      <c r="E319" s="37">
        <v>4</v>
      </c>
      <c r="F319" s="30"/>
      <c r="G319" s="30"/>
      <c r="H319" s="32" t="s">
        <v>365</v>
      </c>
      <c r="I319" s="33">
        <f>+I320</f>
        <v>1</v>
      </c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  <c r="AI319" s="26"/>
      <c r="AJ319" s="26"/>
      <c r="AK319" s="26"/>
      <c r="AL319" s="26"/>
      <c r="AM319" s="26"/>
      <c r="AN319" s="26"/>
      <c r="AO319" s="26"/>
      <c r="AP319" s="26"/>
      <c r="AQ319" s="26"/>
      <c r="AR319" s="26"/>
      <c r="AS319" s="26"/>
      <c r="AT319" s="26"/>
      <c r="AU319" s="26"/>
      <c r="AV319" s="26"/>
      <c r="AW319" s="26"/>
      <c r="AX319" s="26"/>
      <c r="AY319" s="26"/>
      <c r="AZ319" s="26"/>
      <c r="BA319" s="26"/>
      <c r="BB319" s="26"/>
      <c r="BC319" s="26"/>
      <c r="BD319" s="26"/>
      <c r="BE319" s="26"/>
      <c r="BF319" s="26"/>
      <c r="BG319" s="26"/>
      <c r="BH319" s="26"/>
      <c r="BI319" s="26"/>
      <c r="BJ319" s="26"/>
      <c r="BK319" s="26"/>
      <c r="BL319" s="26"/>
      <c r="BM319" s="26"/>
      <c r="BN319" s="26"/>
      <c r="BO319" s="26"/>
      <c r="BP319" s="26"/>
      <c r="BQ319" s="26"/>
      <c r="BR319" s="26"/>
      <c r="BS319" s="26"/>
      <c r="BT319" s="26"/>
      <c r="BU319" s="26"/>
      <c r="BV319" s="26"/>
      <c r="BW319" s="26"/>
      <c r="BX319" s="26"/>
      <c r="BY319" s="26"/>
      <c r="BZ319" s="26"/>
      <c r="CA319" s="26"/>
      <c r="CB319" s="26"/>
      <c r="CC319" s="33"/>
      <c r="CD319" s="33">
        <f>+CD320</f>
        <v>72270726.300000012</v>
      </c>
    </row>
    <row r="320" spans="2:83" ht="38.25" hidden="1" x14ac:dyDescent="0.2">
      <c r="B320" s="1">
        <v>4</v>
      </c>
      <c r="C320" s="18">
        <f t="shared" si="20"/>
        <v>2</v>
      </c>
      <c r="D320" s="18">
        <f t="shared" si="20"/>
        <v>1</v>
      </c>
      <c r="E320" s="18">
        <f>+E319</f>
        <v>4</v>
      </c>
      <c r="F320" s="18">
        <v>7</v>
      </c>
      <c r="G320" s="18"/>
      <c r="H320" s="34" t="s">
        <v>366</v>
      </c>
      <c r="I320" s="35">
        <v>1</v>
      </c>
      <c r="J320" s="36">
        <f>+I320</f>
        <v>1</v>
      </c>
      <c r="K320" s="26">
        <v>23353580</v>
      </c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  <c r="AG320" s="26"/>
      <c r="AH320" s="26"/>
      <c r="AI320" s="26"/>
      <c r="AJ320" s="26"/>
      <c r="AK320" s="26"/>
      <c r="AL320" s="26"/>
      <c r="AM320" s="26"/>
      <c r="AN320" s="26"/>
      <c r="AO320" s="26"/>
      <c r="AP320" s="26"/>
      <c r="AQ320" s="26"/>
      <c r="AR320" s="26"/>
      <c r="AS320" s="26">
        <v>48917146.300000004</v>
      </c>
      <c r="AT320" s="26"/>
      <c r="AU320" s="26"/>
      <c r="AV320" s="26"/>
      <c r="AW320" s="26"/>
      <c r="AX320" s="26"/>
      <c r="AY320" s="26"/>
      <c r="AZ320" s="26"/>
      <c r="BA320" s="26"/>
      <c r="BB320" s="26"/>
      <c r="BC320" s="26"/>
      <c r="BD320" s="26"/>
      <c r="BE320" s="26"/>
      <c r="BF320" s="26"/>
      <c r="BG320" s="26"/>
      <c r="BH320" s="26"/>
      <c r="BI320" s="26"/>
      <c r="BJ320" s="26"/>
      <c r="BK320" s="26"/>
      <c r="BL320" s="26"/>
      <c r="BM320" s="26"/>
      <c r="BN320" s="26"/>
      <c r="BO320" s="26"/>
      <c r="BP320" s="26"/>
      <c r="BQ320" s="26"/>
      <c r="BR320" s="26"/>
      <c r="BS320" s="26"/>
      <c r="BT320" s="26"/>
      <c r="BU320" s="26"/>
      <c r="BV320" s="26"/>
      <c r="BW320" s="26"/>
      <c r="BX320" s="26"/>
      <c r="BY320" s="26"/>
      <c r="BZ320" s="26"/>
      <c r="CA320" s="26"/>
      <c r="CB320" s="26"/>
      <c r="CC320" s="35"/>
      <c r="CD320" s="35">
        <f>+SUM(K320:CC320)</f>
        <v>72270726.300000012</v>
      </c>
    </row>
    <row r="321" spans="2:82" ht="38.25" hidden="1" x14ac:dyDescent="0.2">
      <c r="B321" s="1">
        <v>3</v>
      </c>
      <c r="C321" s="30">
        <f t="shared" si="20"/>
        <v>2</v>
      </c>
      <c r="D321" s="30">
        <f t="shared" si="20"/>
        <v>1</v>
      </c>
      <c r="E321" s="37">
        <v>5</v>
      </c>
      <c r="F321" s="30"/>
      <c r="G321" s="30"/>
      <c r="H321" s="32" t="s">
        <v>192</v>
      </c>
      <c r="I321" s="33">
        <f>+I322</f>
        <v>1</v>
      </c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  <c r="AI321" s="26"/>
      <c r="AJ321" s="26"/>
      <c r="AK321" s="26"/>
      <c r="AL321" s="26"/>
      <c r="AM321" s="26"/>
      <c r="AN321" s="26"/>
      <c r="AO321" s="26"/>
      <c r="AP321" s="26"/>
      <c r="AQ321" s="26"/>
      <c r="AR321" s="26"/>
      <c r="AS321" s="26"/>
      <c r="AT321" s="26"/>
      <c r="AU321" s="26"/>
      <c r="AV321" s="26"/>
      <c r="AW321" s="26"/>
      <c r="AX321" s="26"/>
      <c r="AY321" s="26"/>
      <c r="AZ321" s="26"/>
      <c r="BA321" s="26"/>
      <c r="BB321" s="26"/>
      <c r="BC321" s="26"/>
      <c r="BD321" s="26"/>
      <c r="BE321" s="26"/>
      <c r="BF321" s="26"/>
      <c r="BG321" s="26"/>
      <c r="BH321" s="26"/>
      <c r="BI321" s="26"/>
      <c r="BJ321" s="26"/>
      <c r="BK321" s="26"/>
      <c r="BL321" s="26"/>
      <c r="BM321" s="26"/>
      <c r="BN321" s="26"/>
      <c r="BO321" s="26"/>
      <c r="BP321" s="26"/>
      <c r="BQ321" s="26"/>
      <c r="BR321" s="26"/>
      <c r="BS321" s="26"/>
      <c r="BT321" s="26"/>
      <c r="BU321" s="26"/>
      <c r="BV321" s="26"/>
      <c r="BW321" s="26"/>
      <c r="BX321" s="26"/>
      <c r="BY321" s="26"/>
      <c r="BZ321" s="26"/>
      <c r="CA321" s="26"/>
      <c r="CB321" s="26"/>
      <c r="CC321" s="33"/>
      <c r="CD321" s="33">
        <f>+CD322</f>
        <v>60226889.800000004</v>
      </c>
    </row>
    <row r="322" spans="2:82" ht="63.75" hidden="1" x14ac:dyDescent="0.2">
      <c r="B322" s="1">
        <v>4</v>
      </c>
      <c r="C322" s="18">
        <f t="shared" si="20"/>
        <v>2</v>
      </c>
      <c r="D322" s="18">
        <f t="shared" si="20"/>
        <v>1</v>
      </c>
      <c r="E322" s="18">
        <f>+E321</f>
        <v>5</v>
      </c>
      <c r="F322" s="18">
        <v>6</v>
      </c>
      <c r="G322" s="18"/>
      <c r="H322" s="34" t="s">
        <v>367</v>
      </c>
      <c r="I322" s="35">
        <v>1</v>
      </c>
      <c r="J322" s="36">
        <f>+I322</f>
        <v>1</v>
      </c>
      <c r="K322" s="26">
        <v>11309743.5</v>
      </c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G322" s="26"/>
      <c r="AH322" s="26"/>
      <c r="AI322" s="26"/>
      <c r="AJ322" s="26"/>
      <c r="AK322" s="26"/>
      <c r="AL322" s="26"/>
      <c r="AM322" s="26"/>
      <c r="AN322" s="26"/>
      <c r="AO322" s="26"/>
      <c r="AP322" s="26"/>
      <c r="AQ322" s="26"/>
      <c r="AR322" s="26"/>
      <c r="AS322" s="26">
        <v>48917146.300000004</v>
      </c>
      <c r="AT322" s="26"/>
      <c r="AU322" s="26"/>
      <c r="AV322" s="26"/>
      <c r="AW322" s="26"/>
      <c r="AX322" s="26"/>
      <c r="AY322" s="26"/>
      <c r="AZ322" s="26"/>
      <c r="BA322" s="26"/>
      <c r="BB322" s="26"/>
      <c r="BC322" s="26"/>
      <c r="BD322" s="26"/>
      <c r="BE322" s="26"/>
      <c r="BF322" s="26"/>
      <c r="BG322" s="26"/>
      <c r="BH322" s="26"/>
      <c r="BI322" s="26"/>
      <c r="BJ322" s="26"/>
      <c r="BK322" s="26"/>
      <c r="BL322" s="26"/>
      <c r="BM322" s="26"/>
      <c r="BN322" s="26"/>
      <c r="BO322" s="26"/>
      <c r="BP322" s="26"/>
      <c r="BQ322" s="26"/>
      <c r="BR322" s="26"/>
      <c r="BS322" s="26"/>
      <c r="BT322" s="26"/>
      <c r="BU322" s="26"/>
      <c r="BV322" s="26"/>
      <c r="BW322" s="26"/>
      <c r="BX322" s="26"/>
      <c r="BY322" s="26"/>
      <c r="BZ322" s="26"/>
      <c r="CA322" s="26"/>
      <c r="CB322" s="26"/>
      <c r="CC322" s="35"/>
      <c r="CD322" s="35">
        <f>+SUM(K322:CC322)</f>
        <v>60226889.800000004</v>
      </c>
    </row>
    <row r="323" spans="2:82" hidden="1" x14ac:dyDescent="0.2">
      <c r="B323" s="1">
        <v>2</v>
      </c>
      <c r="C323" s="28">
        <f t="shared" si="20"/>
        <v>2</v>
      </c>
      <c r="D323" s="28">
        <v>2</v>
      </c>
      <c r="E323" s="28"/>
      <c r="F323" s="28"/>
      <c r="G323" s="28"/>
      <c r="H323" s="28" t="s">
        <v>368</v>
      </c>
      <c r="I323" s="29">
        <f>+I324+I326+I328</f>
        <v>3</v>
      </c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  <c r="AI323" s="26"/>
      <c r="AJ323" s="26"/>
      <c r="AK323" s="26"/>
      <c r="AL323" s="26"/>
      <c r="AM323" s="26"/>
      <c r="AN323" s="26"/>
      <c r="AO323" s="26"/>
      <c r="AP323" s="26"/>
      <c r="AQ323" s="26"/>
      <c r="AR323" s="26"/>
      <c r="AS323" s="26"/>
      <c r="AT323" s="26"/>
      <c r="AU323" s="26"/>
      <c r="AV323" s="26"/>
      <c r="AW323" s="26"/>
      <c r="AX323" s="26"/>
      <c r="AY323" s="26"/>
      <c r="AZ323" s="26"/>
      <c r="BA323" s="26"/>
      <c r="BB323" s="26"/>
      <c r="BC323" s="26"/>
      <c r="BD323" s="26"/>
      <c r="BE323" s="26"/>
      <c r="BF323" s="26"/>
      <c r="BG323" s="26"/>
      <c r="BH323" s="26"/>
      <c r="BI323" s="26"/>
      <c r="BJ323" s="26"/>
      <c r="BK323" s="26"/>
      <c r="BL323" s="26"/>
      <c r="BM323" s="26"/>
      <c r="BN323" s="26"/>
      <c r="BO323" s="26"/>
      <c r="BP323" s="26"/>
      <c r="BQ323" s="26"/>
      <c r="BR323" s="26"/>
      <c r="BS323" s="26"/>
      <c r="BT323" s="26"/>
      <c r="BU323" s="26"/>
      <c r="BV323" s="26"/>
      <c r="BW323" s="26"/>
      <c r="BX323" s="26"/>
      <c r="BY323" s="26"/>
      <c r="BZ323" s="26"/>
      <c r="CA323" s="26"/>
      <c r="CB323" s="26"/>
      <c r="CC323" s="29"/>
      <c r="CD323" s="29">
        <f>+CD324+CD326+CD328</f>
        <v>270813005.31000006</v>
      </c>
    </row>
    <row r="324" spans="2:82" ht="25.5" hidden="1" x14ac:dyDescent="0.2">
      <c r="B324" s="1">
        <v>3</v>
      </c>
      <c r="C324" s="30">
        <f t="shared" si="20"/>
        <v>2</v>
      </c>
      <c r="D324" s="30">
        <f t="shared" si="20"/>
        <v>2</v>
      </c>
      <c r="E324" s="37">
        <v>1</v>
      </c>
      <c r="F324" s="30"/>
      <c r="G324" s="30"/>
      <c r="H324" s="32" t="s">
        <v>369</v>
      </c>
      <c r="I324" s="33">
        <f>+I325</f>
        <v>1</v>
      </c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  <c r="AI324" s="26"/>
      <c r="AJ324" s="26"/>
      <c r="AK324" s="26"/>
      <c r="AL324" s="26"/>
      <c r="AM324" s="26"/>
      <c r="AN324" s="26"/>
      <c r="AO324" s="26"/>
      <c r="AP324" s="26"/>
      <c r="AQ324" s="26"/>
      <c r="AR324" s="26"/>
      <c r="AS324" s="26"/>
      <c r="AT324" s="26"/>
      <c r="AU324" s="26"/>
      <c r="AV324" s="26"/>
      <c r="AW324" s="26"/>
      <c r="AX324" s="26"/>
      <c r="AY324" s="26"/>
      <c r="AZ324" s="26"/>
      <c r="BA324" s="26"/>
      <c r="BB324" s="26"/>
      <c r="BC324" s="26"/>
      <c r="BD324" s="26"/>
      <c r="BE324" s="26"/>
      <c r="BF324" s="26"/>
      <c r="BG324" s="26"/>
      <c r="BH324" s="26"/>
      <c r="BI324" s="26"/>
      <c r="BJ324" s="26"/>
      <c r="BK324" s="26"/>
      <c r="BL324" s="26"/>
      <c r="BM324" s="26"/>
      <c r="BN324" s="26"/>
      <c r="BO324" s="26"/>
      <c r="BP324" s="26"/>
      <c r="BQ324" s="26"/>
      <c r="BR324" s="26"/>
      <c r="BS324" s="26"/>
      <c r="BT324" s="26"/>
      <c r="BU324" s="26"/>
      <c r="BV324" s="26"/>
      <c r="BW324" s="26"/>
      <c r="BX324" s="26"/>
      <c r="BY324" s="26"/>
      <c r="BZ324" s="26"/>
      <c r="CA324" s="26"/>
      <c r="CB324" s="26"/>
      <c r="CC324" s="33"/>
      <c r="CD324" s="33">
        <f>+CD325</f>
        <v>92309869.363333344</v>
      </c>
    </row>
    <row r="325" spans="2:82" ht="38.25" hidden="1" x14ac:dyDescent="0.2">
      <c r="B325" s="1">
        <v>4</v>
      </c>
      <c r="C325" s="18">
        <f t="shared" si="20"/>
        <v>2</v>
      </c>
      <c r="D325" s="18">
        <f t="shared" si="20"/>
        <v>2</v>
      </c>
      <c r="E325" s="18">
        <f>+E324</f>
        <v>1</v>
      </c>
      <c r="F325" s="18">
        <v>3</v>
      </c>
      <c r="G325" s="18"/>
      <c r="H325" s="34" t="s">
        <v>370</v>
      </c>
      <c r="I325" s="35">
        <v>1</v>
      </c>
      <c r="J325" s="36">
        <f>+I325</f>
        <v>1</v>
      </c>
      <c r="K325" s="26">
        <v>36699616.68</v>
      </c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AI325" s="26"/>
      <c r="AJ325" s="26"/>
      <c r="AK325" s="26"/>
      <c r="AL325" s="26"/>
      <c r="AM325" s="26"/>
      <c r="AN325" s="26"/>
      <c r="AO325" s="26"/>
      <c r="AP325" s="26"/>
      <c r="AQ325" s="26"/>
      <c r="AR325" s="26"/>
      <c r="AS325" s="26">
        <v>55610252.683333337</v>
      </c>
      <c r="AT325" s="26"/>
      <c r="AU325" s="26"/>
      <c r="AV325" s="26"/>
      <c r="AW325" s="26"/>
      <c r="AX325" s="26"/>
      <c r="AY325" s="26"/>
      <c r="AZ325" s="26"/>
      <c r="BA325" s="26"/>
      <c r="BB325" s="26"/>
      <c r="BC325" s="26"/>
      <c r="BD325" s="26"/>
      <c r="BE325" s="26"/>
      <c r="BF325" s="26"/>
      <c r="BG325" s="26"/>
      <c r="BH325" s="26"/>
      <c r="BI325" s="26"/>
      <c r="BJ325" s="26"/>
      <c r="BK325" s="26"/>
      <c r="BL325" s="26"/>
      <c r="BM325" s="26"/>
      <c r="BN325" s="26"/>
      <c r="BO325" s="26"/>
      <c r="BP325" s="26"/>
      <c r="BQ325" s="26"/>
      <c r="BR325" s="26"/>
      <c r="BS325" s="26"/>
      <c r="BT325" s="26"/>
      <c r="BU325" s="26"/>
      <c r="BV325" s="26"/>
      <c r="BW325" s="26"/>
      <c r="BX325" s="26"/>
      <c r="BY325" s="26"/>
      <c r="BZ325" s="26"/>
      <c r="CA325" s="26"/>
      <c r="CB325" s="26"/>
      <c r="CC325" s="35"/>
      <c r="CD325" s="35">
        <f>+SUM(K325:CC325)</f>
        <v>92309869.363333344</v>
      </c>
    </row>
    <row r="326" spans="2:82" ht="25.5" hidden="1" x14ac:dyDescent="0.2">
      <c r="B326" s="1">
        <v>3</v>
      </c>
      <c r="C326" s="30">
        <f t="shared" si="20"/>
        <v>2</v>
      </c>
      <c r="D326" s="30">
        <f t="shared" si="20"/>
        <v>2</v>
      </c>
      <c r="E326" s="37">
        <v>2</v>
      </c>
      <c r="F326" s="30"/>
      <c r="G326" s="30"/>
      <c r="H326" s="32" t="s">
        <v>371</v>
      </c>
      <c r="I326" s="33">
        <f>+I327</f>
        <v>1</v>
      </c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  <c r="AI326" s="26"/>
      <c r="AJ326" s="26"/>
      <c r="AK326" s="26"/>
      <c r="AL326" s="26"/>
      <c r="AM326" s="26"/>
      <c r="AN326" s="26"/>
      <c r="AO326" s="26"/>
      <c r="AP326" s="26"/>
      <c r="AQ326" s="26"/>
      <c r="AR326" s="26"/>
      <c r="AS326" s="26"/>
      <c r="AT326" s="26"/>
      <c r="AU326" s="26"/>
      <c r="AV326" s="26"/>
      <c r="AW326" s="26"/>
      <c r="AX326" s="26"/>
      <c r="AY326" s="26"/>
      <c r="AZ326" s="26"/>
      <c r="BA326" s="26"/>
      <c r="BB326" s="26"/>
      <c r="BC326" s="26"/>
      <c r="BD326" s="26"/>
      <c r="BE326" s="26"/>
      <c r="BF326" s="26"/>
      <c r="BG326" s="26"/>
      <c r="BH326" s="26"/>
      <c r="BI326" s="26"/>
      <c r="BJ326" s="26"/>
      <c r="BK326" s="26"/>
      <c r="BL326" s="26"/>
      <c r="BM326" s="26"/>
      <c r="BN326" s="26"/>
      <c r="BO326" s="26"/>
      <c r="BP326" s="26"/>
      <c r="BQ326" s="26"/>
      <c r="BR326" s="26"/>
      <c r="BS326" s="26"/>
      <c r="BT326" s="26"/>
      <c r="BU326" s="26"/>
      <c r="BV326" s="26"/>
      <c r="BW326" s="26"/>
      <c r="BX326" s="26"/>
      <c r="BY326" s="26"/>
      <c r="BZ326" s="26"/>
      <c r="CA326" s="26"/>
      <c r="CB326" s="26"/>
      <c r="CC326" s="33"/>
      <c r="CD326" s="33">
        <f>+CD327</f>
        <v>86193266.583333343</v>
      </c>
    </row>
    <row r="327" spans="2:82" ht="51" hidden="1" x14ac:dyDescent="0.2">
      <c r="B327" s="1">
        <v>4</v>
      </c>
      <c r="C327" s="18">
        <f t="shared" si="20"/>
        <v>2</v>
      </c>
      <c r="D327" s="18">
        <f t="shared" si="20"/>
        <v>2</v>
      </c>
      <c r="E327" s="18">
        <f>+E326</f>
        <v>2</v>
      </c>
      <c r="F327" s="18">
        <v>1</v>
      </c>
      <c r="G327" s="18"/>
      <c r="H327" s="34" t="s">
        <v>372</v>
      </c>
      <c r="I327" s="35">
        <v>1</v>
      </c>
      <c r="J327" s="36">
        <f>+I327</f>
        <v>1</v>
      </c>
      <c r="K327" s="26">
        <v>30583013.900000002</v>
      </c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  <c r="AG327" s="26"/>
      <c r="AH327" s="26"/>
      <c r="AI327" s="26"/>
      <c r="AJ327" s="26"/>
      <c r="AK327" s="26"/>
      <c r="AL327" s="26"/>
      <c r="AM327" s="26"/>
      <c r="AN327" s="26"/>
      <c r="AO327" s="26"/>
      <c r="AP327" s="26"/>
      <c r="AQ327" s="26"/>
      <c r="AR327" s="26"/>
      <c r="AS327" s="26">
        <v>55610252.683333337</v>
      </c>
      <c r="AT327" s="26"/>
      <c r="AU327" s="26"/>
      <c r="AV327" s="26"/>
      <c r="AW327" s="26"/>
      <c r="AX327" s="26"/>
      <c r="AY327" s="26"/>
      <c r="AZ327" s="26"/>
      <c r="BA327" s="26"/>
      <c r="BB327" s="26"/>
      <c r="BC327" s="26"/>
      <c r="BD327" s="26"/>
      <c r="BE327" s="26"/>
      <c r="BF327" s="26"/>
      <c r="BG327" s="26"/>
      <c r="BH327" s="26"/>
      <c r="BI327" s="26"/>
      <c r="BJ327" s="26"/>
      <c r="BK327" s="26"/>
      <c r="BL327" s="26"/>
      <c r="BM327" s="26"/>
      <c r="BN327" s="26"/>
      <c r="BO327" s="26"/>
      <c r="BP327" s="26"/>
      <c r="BQ327" s="26"/>
      <c r="BR327" s="26"/>
      <c r="BS327" s="26"/>
      <c r="BT327" s="26"/>
      <c r="BU327" s="26"/>
      <c r="BV327" s="26"/>
      <c r="BW327" s="26"/>
      <c r="BX327" s="26"/>
      <c r="BY327" s="26"/>
      <c r="BZ327" s="26"/>
      <c r="CA327" s="26"/>
      <c r="CB327" s="26"/>
      <c r="CC327" s="35"/>
      <c r="CD327" s="35">
        <f>+SUM(K327:CC327)</f>
        <v>86193266.583333343</v>
      </c>
    </row>
    <row r="328" spans="2:82" ht="25.5" hidden="1" x14ac:dyDescent="0.2">
      <c r="B328" s="1">
        <v>3</v>
      </c>
      <c r="C328" s="30">
        <f t="shared" ref="C328:D332" si="21">+C327</f>
        <v>2</v>
      </c>
      <c r="D328" s="30">
        <f t="shared" si="21"/>
        <v>2</v>
      </c>
      <c r="E328" s="37">
        <v>3</v>
      </c>
      <c r="F328" s="30"/>
      <c r="G328" s="30"/>
      <c r="H328" s="32" t="s">
        <v>373</v>
      </c>
      <c r="I328" s="33">
        <f>+I329</f>
        <v>1</v>
      </c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  <c r="AG328" s="26"/>
      <c r="AH328" s="26"/>
      <c r="AI328" s="26"/>
      <c r="AJ328" s="26"/>
      <c r="AK328" s="26"/>
      <c r="AL328" s="26"/>
      <c r="AM328" s="26"/>
      <c r="AN328" s="26"/>
      <c r="AO328" s="26"/>
      <c r="AP328" s="26"/>
      <c r="AQ328" s="26"/>
      <c r="AR328" s="26"/>
      <c r="AS328" s="26"/>
      <c r="AT328" s="26"/>
      <c r="AU328" s="26"/>
      <c r="AV328" s="26"/>
      <c r="AW328" s="26"/>
      <c r="AX328" s="26"/>
      <c r="AY328" s="26"/>
      <c r="AZ328" s="26"/>
      <c r="BA328" s="26"/>
      <c r="BB328" s="26"/>
      <c r="BC328" s="26"/>
      <c r="BD328" s="26"/>
      <c r="BE328" s="26"/>
      <c r="BF328" s="26"/>
      <c r="BG328" s="26"/>
      <c r="BH328" s="26"/>
      <c r="BI328" s="26"/>
      <c r="BJ328" s="26"/>
      <c r="BK328" s="26"/>
      <c r="BL328" s="26"/>
      <c r="BM328" s="26"/>
      <c r="BN328" s="26"/>
      <c r="BO328" s="26"/>
      <c r="BP328" s="26"/>
      <c r="BQ328" s="26"/>
      <c r="BR328" s="26"/>
      <c r="BS328" s="26"/>
      <c r="BT328" s="26"/>
      <c r="BU328" s="26"/>
      <c r="BV328" s="26"/>
      <c r="BW328" s="26"/>
      <c r="BX328" s="26"/>
      <c r="BY328" s="26"/>
      <c r="BZ328" s="26"/>
      <c r="CA328" s="26"/>
      <c r="CB328" s="26"/>
      <c r="CC328" s="33"/>
      <c r="CD328" s="33">
        <f>+CD329</f>
        <v>92309869.363333344</v>
      </c>
    </row>
    <row r="329" spans="2:82" ht="51" hidden="1" x14ac:dyDescent="0.2">
      <c r="B329" s="1">
        <v>4</v>
      </c>
      <c r="C329" s="18">
        <f t="shared" si="21"/>
        <v>2</v>
      </c>
      <c r="D329" s="18">
        <f t="shared" si="21"/>
        <v>2</v>
      </c>
      <c r="E329" s="18">
        <f>+E328</f>
        <v>3</v>
      </c>
      <c r="F329" s="18">
        <v>2</v>
      </c>
      <c r="G329" s="18"/>
      <c r="H329" s="34" t="s">
        <v>374</v>
      </c>
      <c r="I329" s="35">
        <v>1</v>
      </c>
      <c r="J329" s="36">
        <f>+I329</f>
        <v>1</v>
      </c>
      <c r="K329" s="26">
        <v>36699616.68</v>
      </c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  <c r="AI329" s="26"/>
      <c r="AJ329" s="26"/>
      <c r="AK329" s="26"/>
      <c r="AL329" s="26"/>
      <c r="AM329" s="26"/>
      <c r="AN329" s="26"/>
      <c r="AO329" s="26"/>
      <c r="AP329" s="26"/>
      <c r="AQ329" s="26"/>
      <c r="AR329" s="26"/>
      <c r="AS329" s="26">
        <v>55610252.683333337</v>
      </c>
      <c r="AT329" s="26"/>
      <c r="AU329" s="26"/>
      <c r="AV329" s="26"/>
      <c r="AW329" s="26"/>
      <c r="AX329" s="26"/>
      <c r="AY329" s="26"/>
      <c r="AZ329" s="26"/>
      <c r="BA329" s="26"/>
      <c r="BB329" s="26"/>
      <c r="BC329" s="26"/>
      <c r="BD329" s="26"/>
      <c r="BE329" s="26"/>
      <c r="BF329" s="26"/>
      <c r="BG329" s="26"/>
      <c r="BH329" s="26"/>
      <c r="BI329" s="26"/>
      <c r="BJ329" s="26"/>
      <c r="BK329" s="26"/>
      <c r="BL329" s="26"/>
      <c r="BM329" s="26"/>
      <c r="BN329" s="26"/>
      <c r="BO329" s="26"/>
      <c r="BP329" s="26"/>
      <c r="BQ329" s="26"/>
      <c r="BR329" s="26"/>
      <c r="BS329" s="26"/>
      <c r="BT329" s="26"/>
      <c r="BU329" s="26"/>
      <c r="BV329" s="26"/>
      <c r="BW329" s="26"/>
      <c r="BX329" s="26"/>
      <c r="BY329" s="26"/>
      <c r="BZ329" s="26"/>
      <c r="CA329" s="26"/>
      <c r="CB329" s="26"/>
      <c r="CC329" s="35"/>
      <c r="CD329" s="35">
        <f>+SUM(K329:CC329)</f>
        <v>92309869.363333344</v>
      </c>
    </row>
    <row r="330" spans="2:82" hidden="1" x14ac:dyDescent="0.2">
      <c r="B330" s="1">
        <v>2</v>
      </c>
      <c r="C330" s="28">
        <f t="shared" si="21"/>
        <v>2</v>
      </c>
      <c r="D330" s="28">
        <v>3</v>
      </c>
      <c r="E330" s="28"/>
      <c r="F330" s="28"/>
      <c r="G330" s="28"/>
      <c r="H330" s="28" t="s">
        <v>223</v>
      </c>
      <c r="I330" s="29">
        <f>+I331</f>
        <v>1</v>
      </c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  <c r="AI330" s="26"/>
      <c r="AJ330" s="26"/>
      <c r="AK330" s="26"/>
      <c r="AL330" s="26"/>
      <c r="AM330" s="26"/>
      <c r="AN330" s="26"/>
      <c r="AO330" s="26"/>
      <c r="AP330" s="26"/>
      <c r="AQ330" s="26"/>
      <c r="AR330" s="26"/>
      <c r="AS330" s="26"/>
      <c r="AT330" s="26"/>
      <c r="AU330" s="26"/>
      <c r="AV330" s="26"/>
      <c r="AW330" s="26"/>
      <c r="AX330" s="26"/>
      <c r="AY330" s="26"/>
      <c r="AZ330" s="26"/>
      <c r="BA330" s="26"/>
      <c r="BB330" s="26"/>
      <c r="BC330" s="26"/>
      <c r="BD330" s="26"/>
      <c r="BE330" s="26"/>
      <c r="BF330" s="26"/>
      <c r="BG330" s="26"/>
      <c r="BH330" s="26"/>
      <c r="BI330" s="26"/>
      <c r="BJ330" s="26"/>
      <c r="BK330" s="26"/>
      <c r="BL330" s="26"/>
      <c r="BM330" s="26"/>
      <c r="BN330" s="26"/>
      <c r="BO330" s="26"/>
      <c r="BP330" s="26"/>
      <c r="BQ330" s="26"/>
      <c r="BR330" s="26"/>
      <c r="BS330" s="26"/>
      <c r="BT330" s="26"/>
      <c r="BU330" s="26"/>
      <c r="BV330" s="26"/>
      <c r="BW330" s="26"/>
      <c r="BX330" s="26"/>
      <c r="BY330" s="26"/>
      <c r="BZ330" s="26"/>
      <c r="CA330" s="26"/>
      <c r="CB330" s="26"/>
      <c r="CC330" s="29"/>
      <c r="CD330" s="29">
        <f>+CD331</f>
        <v>86193266.583333343</v>
      </c>
    </row>
    <row r="331" spans="2:82" ht="38.25" hidden="1" x14ac:dyDescent="0.2">
      <c r="B331" s="1">
        <v>3</v>
      </c>
      <c r="C331" s="30">
        <f t="shared" si="21"/>
        <v>2</v>
      </c>
      <c r="D331" s="30">
        <f>+D330</f>
        <v>3</v>
      </c>
      <c r="E331" s="37">
        <v>4</v>
      </c>
      <c r="F331" s="30"/>
      <c r="G331" s="30"/>
      <c r="H331" s="32" t="s">
        <v>192</v>
      </c>
      <c r="I331" s="33">
        <f>+I332</f>
        <v>1</v>
      </c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  <c r="AG331" s="26"/>
      <c r="AH331" s="26"/>
      <c r="AI331" s="26"/>
      <c r="AJ331" s="26"/>
      <c r="AK331" s="26"/>
      <c r="AL331" s="26"/>
      <c r="AM331" s="26"/>
      <c r="AN331" s="26"/>
      <c r="AO331" s="26"/>
      <c r="AP331" s="26"/>
      <c r="AQ331" s="26"/>
      <c r="AR331" s="26"/>
      <c r="AS331" s="26"/>
      <c r="AT331" s="26"/>
      <c r="AU331" s="26"/>
      <c r="AV331" s="26"/>
      <c r="AW331" s="26"/>
      <c r="AX331" s="26"/>
      <c r="AY331" s="26"/>
      <c r="AZ331" s="26"/>
      <c r="BA331" s="26"/>
      <c r="BB331" s="26"/>
      <c r="BC331" s="26"/>
      <c r="BD331" s="26"/>
      <c r="BE331" s="26"/>
      <c r="BF331" s="26"/>
      <c r="BG331" s="26"/>
      <c r="BH331" s="26"/>
      <c r="BI331" s="26"/>
      <c r="BJ331" s="26"/>
      <c r="BK331" s="26"/>
      <c r="BL331" s="26"/>
      <c r="BM331" s="26"/>
      <c r="BN331" s="26"/>
      <c r="BO331" s="26"/>
      <c r="BP331" s="26"/>
      <c r="BQ331" s="26"/>
      <c r="BR331" s="26"/>
      <c r="BS331" s="26"/>
      <c r="BT331" s="26"/>
      <c r="BU331" s="26"/>
      <c r="BV331" s="26"/>
      <c r="BW331" s="26"/>
      <c r="BX331" s="26"/>
      <c r="BY331" s="26"/>
      <c r="BZ331" s="26"/>
      <c r="CA331" s="26"/>
      <c r="CB331" s="26"/>
      <c r="CC331" s="33"/>
      <c r="CD331" s="33">
        <f>+CD332</f>
        <v>86193266.583333343</v>
      </c>
    </row>
    <row r="332" spans="2:82" ht="63.75" hidden="1" x14ac:dyDescent="0.2">
      <c r="B332" s="1">
        <v>4</v>
      </c>
      <c r="C332" s="18">
        <f t="shared" si="21"/>
        <v>2</v>
      </c>
      <c r="D332" s="18">
        <f>+D331</f>
        <v>3</v>
      </c>
      <c r="E332" s="18">
        <f>+E331</f>
        <v>4</v>
      </c>
      <c r="F332" s="18">
        <v>6</v>
      </c>
      <c r="G332" s="18"/>
      <c r="H332" s="34" t="s">
        <v>367</v>
      </c>
      <c r="I332" s="35">
        <v>1</v>
      </c>
      <c r="J332" s="36">
        <f>+I332</f>
        <v>1</v>
      </c>
      <c r="K332" s="26">
        <v>30583013.900000002</v>
      </c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G332" s="26"/>
      <c r="AH332" s="26"/>
      <c r="AI332" s="26"/>
      <c r="AJ332" s="26"/>
      <c r="AK332" s="26"/>
      <c r="AL332" s="26"/>
      <c r="AM332" s="26"/>
      <c r="AN332" s="26"/>
      <c r="AO332" s="26"/>
      <c r="AP332" s="26"/>
      <c r="AQ332" s="26"/>
      <c r="AR332" s="26"/>
      <c r="AS332" s="26">
        <v>55610252.683333337</v>
      </c>
      <c r="AT332" s="26"/>
      <c r="AU332" s="26"/>
      <c r="AV332" s="26"/>
      <c r="AW332" s="26"/>
      <c r="AX332" s="26"/>
      <c r="AY332" s="26"/>
      <c r="AZ332" s="26"/>
      <c r="BA332" s="26"/>
      <c r="BB332" s="26"/>
      <c r="BC332" s="26"/>
      <c r="BD332" s="26"/>
      <c r="BE332" s="26"/>
      <c r="BF332" s="26"/>
      <c r="BG332" s="26"/>
      <c r="BH332" s="26"/>
      <c r="BI332" s="26"/>
      <c r="BJ332" s="26"/>
      <c r="BK332" s="26"/>
      <c r="BL332" s="26"/>
      <c r="BM332" s="26"/>
      <c r="BN332" s="26"/>
      <c r="BO332" s="26"/>
      <c r="BP332" s="26"/>
      <c r="BQ332" s="26"/>
      <c r="BR332" s="26"/>
      <c r="BS332" s="26"/>
      <c r="BT332" s="26"/>
      <c r="BU332" s="26"/>
      <c r="BV332" s="26"/>
      <c r="BW332" s="26"/>
      <c r="BX332" s="26"/>
      <c r="BY332" s="26"/>
      <c r="BZ332" s="26"/>
      <c r="CA332" s="26"/>
      <c r="CB332" s="26"/>
      <c r="CC332" s="35"/>
      <c r="CD332" s="35">
        <f>+SUM(K332:CC332)</f>
        <v>86193266.583333343</v>
      </c>
    </row>
    <row r="333" spans="2:82" hidden="1" x14ac:dyDescent="0.2">
      <c r="B333" s="1">
        <v>1</v>
      </c>
      <c r="C333" s="24">
        <v>3</v>
      </c>
      <c r="D333" s="24"/>
      <c r="E333" s="24"/>
      <c r="F333" s="24"/>
      <c r="G333" s="24"/>
      <c r="H333" s="24" t="s">
        <v>226</v>
      </c>
      <c r="I333" s="25">
        <f>+I334</f>
        <v>2</v>
      </c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  <c r="AI333" s="26"/>
      <c r="AJ333" s="26"/>
      <c r="AK333" s="26"/>
      <c r="AL333" s="26"/>
      <c r="AM333" s="26"/>
      <c r="AN333" s="26"/>
      <c r="AO333" s="26"/>
      <c r="AP333" s="26"/>
      <c r="AQ333" s="26"/>
      <c r="AR333" s="26"/>
      <c r="AS333" s="26"/>
      <c r="AT333" s="26"/>
      <c r="AU333" s="26"/>
      <c r="AV333" s="26"/>
      <c r="AW333" s="26"/>
      <c r="AX333" s="26"/>
      <c r="AY333" s="26"/>
      <c r="AZ333" s="26"/>
      <c r="BA333" s="26"/>
      <c r="BB333" s="26"/>
      <c r="BC333" s="26"/>
      <c r="BD333" s="26"/>
      <c r="BE333" s="26"/>
      <c r="BF333" s="26"/>
      <c r="BG333" s="26"/>
      <c r="BH333" s="26"/>
      <c r="BI333" s="26"/>
      <c r="BJ333" s="26"/>
      <c r="BK333" s="26"/>
      <c r="BL333" s="26"/>
      <c r="BM333" s="26"/>
      <c r="BN333" s="26"/>
      <c r="BO333" s="26"/>
      <c r="BP333" s="26"/>
      <c r="BQ333" s="26"/>
      <c r="BR333" s="26"/>
      <c r="BS333" s="26"/>
      <c r="BT333" s="26"/>
      <c r="BU333" s="26"/>
      <c r="BV333" s="26"/>
      <c r="BW333" s="26"/>
      <c r="BX333" s="26"/>
      <c r="BY333" s="26"/>
      <c r="BZ333" s="26"/>
      <c r="CA333" s="26"/>
      <c r="CB333" s="26"/>
      <c r="CC333" s="25"/>
      <c r="CD333" s="25">
        <f>+CD334</f>
        <v>324704383.56666666</v>
      </c>
    </row>
    <row r="334" spans="2:82" hidden="1" x14ac:dyDescent="0.2">
      <c r="B334" s="1">
        <v>2</v>
      </c>
      <c r="C334" s="28">
        <f>+C333</f>
        <v>3</v>
      </c>
      <c r="D334" s="28">
        <v>1</v>
      </c>
      <c r="E334" s="28"/>
      <c r="F334" s="28"/>
      <c r="G334" s="28"/>
      <c r="H334" s="28" t="s">
        <v>227</v>
      </c>
      <c r="I334" s="29">
        <f>+I335+I337</f>
        <v>2</v>
      </c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26"/>
      <c r="AG334" s="26"/>
      <c r="AH334" s="26"/>
      <c r="AI334" s="26"/>
      <c r="AJ334" s="26"/>
      <c r="AK334" s="26"/>
      <c r="AL334" s="26"/>
      <c r="AM334" s="26"/>
      <c r="AN334" s="26"/>
      <c r="AO334" s="26"/>
      <c r="AP334" s="26"/>
      <c r="AQ334" s="26"/>
      <c r="AR334" s="26"/>
      <c r="AS334" s="26"/>
      <c r="AT334" s="26"/>
      <c r="AU334" s="26"/>
      <c r="AV334" s="26"/>
      <c r="AW334" s="26"/>
      <c r="AX334" s="26"/>
      <c r="AY334" s="26"/>
      <c r="AZ334" s="26"/>
      <c r="BA334" s="26"/>
      <c r="BB334" s="26"/>
      <c r="BC334" s="26"/>
      <c r="BD334" s="26"/>
      <c r="BE334" s="26"/>
      <c r="BF334" s="26"/>
      <c r="BG334" s="26"/>
      <c r="BH334" s="26"/>
      <c r="BI334" s="26"/>
      <c r="BJ334" s="26"/>
      <c r="BK334" s="26"/>
      <c r="BL334" s="26"/>
      <c r="BM334" s="26"/>
      <c r="BN334" s="26"/>
      <c r="BO334" s="26"/>
      <c r="BP334" s="26"/>
      <c r="BQ334" s="26"/>
      <c r="BR334" s="26"/>
      <c r="BS334" s="26"/>
      <c r="BT334" s="26"/>
      <c r="BU334" s="26"/>
      <c r="BV334" s="26"/>
      <c r="BW334" s="26"/>
      <c r="BX334" s="26"/>
      <c r="BY334" s="26"/>
      <c r="BZ334" s="26"/>
      <c r="CA334" s="26"/>
      <c r="CB334" s="26"/>
      <c r="CC334" s="29"/>
      <c r="CD334" s="29">
        <f>+CD335+CD337</f>
        <v>324704383.56666666</v>
      </c>
    </row>
    <row r="335" spans="2:82" ht="38.25" hidden="1" x14ac:dyDescent="0.2">
      <c r="B335" s="1">
        <v>3</v>
      </c>
      <c r="C335" s="30">
        <f>+C334</f>
        <v>3</v>
      </c>
      <c r="D335" s="30">
        <f>+D334</f>
        <v>1</v>
      </c>
      <c r="E335" s="37">
        <v>1</v>
      </c>
      <c r="F335" s="30"/>
      <c r="G335" s="30"/>
      <c r="H335" s="32" t="s">
        <v>375</v>
      </c>
      <c r="I335" s="33">
        <f>+I336</f>
        <v>1</v>
      </c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6"/>
      <c r="AJ335" s="26"/>
      <c r="AK335" s="26"/>
      <c r="AL335" s="26"/>
      <c r="AM335" s="26"/>
      <c r="AN335" s="26"/>
      <c r="AO335" s="26"/>
      <c r="AP335" s="26"/>
      <c r="AQ335" s="26"/>
      <c r="AR335" s="26"/>
      <c r="AS335" s="26"/>
      <c r="AT335" s="26"/>
      <c r="AU335" s="26"/>
      <c r="AV335" s="26"/>
      <c r="AW335" s="26"/>
      <c r="AX335" s="26"/>
      <c r="AY335" s="26"/>
      <c r="AZ335" s="26"/>
      <c r="BA335" s="26"/>
      <c r="BB335" s="26"/>
      <c r="BC335" s="26"/>
      <c r="BD335" s="26"/>
      <c r="BE335" s="26"/>
      <c r="BF335" s="26"/>
      <c r="BG335" s="26"/>
      <c r="BH335" s="26"/>
      <c r="BI335" s="26"/>
      <c r="BJ335" s="26"/>
      <c r="BK335" s="26"/>
      <c r="BL335" s="26"/>
      <c r="BM335" s="26"/>
      <c r="BN335" s="26"/>
      <c r="BO335" s="26"/>
      <c r="BP335" s="26"/>
      <c r="BQ335" s="26"/>
      <c r="BR335" s="26"/>
      <c r="BS335" s="26"/>
      <c r="BT335" s="26"/>
      <c r="BU335" s="26"/>
      <c r="BV335" s="26"/>
      <c r="BW335" s="26"/>
      <c r="BX335" s="26"/>
      <c r="BY335" s="26"/>
      <c r="BZ335" s="26"/>
      <c r="CA335" s="26"/>
      <c r="CB335" s="26"/>
      <c r="CC335" s="33"/>
      <c r="CD335" s="33">
        <f>+CD336</f>
        <v>208525322.18333334</v>
      </c>
    </row>
    <row r="336" spans="2:82" ht="38.25" hidden="1" x14ac:dyDescent="0.2">
      <c r="B336" s="1">
        <v>4</v>
      </c>
      <c r="C336" s="18">
        <f>+C335</f>
        <v>3</v>
      </c>
      <c r="D336" s="18">
        <f>+D335</f>
        <v>1</v>
      </c>
      <c r="E336" s="18">
        <f>+E335</f>
        <v>1</v>
      </c>
      <c r="F336" s="18">
        <v>4</v>
      </c>
      <c r="G336" s="18"/>
      <c r="H336" s="34" t="s">
        <v>376</v>
      </c>
      <c r="I336" s="35">
        <v>1</v>
      </c>
      <c r="J336" s="36">
        <f>+I336</f>
        <v>1</v>
      </c>
      <c r="K336" s="26">
        <v>152915069.5</v>
      </c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F336" s="26"/>
      <c r="AG336" s="26"/>
      <c r="AH336" s="26"/>
      <c r="AI336" s="26"/>
      <c r="AJ336" s="26"/>
      <c r="AK336" s="26"/>
      <c r="AL336" s="26"/>
      <c r="AM336" s="26"/>
      <c r="AN336" s="26"/>
      <c r="AO336" s="26"/>
      <c r="AP336" s="26"/>
      <c r="AQ336" s="26"/>
      <c r="AR336" s="26"/>
      <c r="AS336" s="26">
        <v>55610252.683333337</v>
      </c>
      <c r="AT336" s="26"/>
      <c r="AU336" s="26"/>
      <c r="AV336" s="26"/>
      <c r="AW336" s="26"/>
      <c r="AX336" s="26"/>
      <c r="AY336" s="26"/>
      <c r="AZ336" s="26"/>
      <c r="BA336" s="26"/>
      <c r="BB336" s="26"/>
      <c r="BC336" s="26"/>
      <c r="BD336" s="26"/>
      <c r="BE336" s="26"/>
      <c r="BF336" s="26"/>
      <c r="BG336" s="26"/>
      <c r="BH336" s="26"/>
      <c r="BI336" s="26"/>
      <c r="BJ336" s="26"/>
      <c r="BK336" s="26"/>
      <c r="BL336" s="26"/>
      <c r="BM336" s="26"/>
      <c r="BN336" s="26"/>
      <c r="BO336" s="26"/>
      <c r="BP336" s="26"/>
      <c r="BQ336" s="26"/>
      <c r="BR336" s="26"/>
      <c r="BS336" s="26"/>
      <c r="BT336" s="26"/>
      <c r="BU336" s="26"/>
      <c r="BV336" s="26"/>
      <c r="BW336" s="26"/>
      <c r="BX336" s="26"/>
      <c r="BY336" s="26"/>
      <c r="BZ336" s="26"/>
      <c r="CA336" s="26"/>
      <c r="CB336" s="26"/>
      <c r="CC336" s="35"/>
      <c r="CD336" s="35">
        <f>+SUM(K336:CC336)</f>
        <v>208525322.18333334</v>
      </c>
    </row>
    <row r="337" spans="2:82" ht="38.25" hidden="1" x14ac:dyDescent="0.2">
      <c r="B337" s="1">
        <v>3</v>
      </c>
      <c r="C337" s="30">
        <f>+C336</f>
        <v>3</v>
      </c>
      <c r="D337" s="30">
        <f>+D336</f>
        <v>1</v>
      </c>
      <c r="E337" s="37">
        <v>6</v>
      </c>
      <c r="F337" s="30"/>
      <c r="G337" s="30"/>
      <c r="H337" s="32" t="s">
        <v>192</v>
      </c>
      <c r="I337" s="33">
        <f>+I338</f>
        <v>1</v>
      </c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6"/>
      <c r="AI337" s="26"/>
      <c r="AJ337" s="26"/>
      <c r="AK337" s="26"/>
      <c r="AL337" s="26"/>
      <c r="AM337" s="26"/>
      <c r="AN337" s="26"/>
      <c r="AO337" s="26"/>
      <c r="AP337" s="26"/>
      <c r="AQ337" s="26"/>
      <c r="AR337" s="26"/>
      <c r="AS337" s="26"/>
      <c r="AT337" s="26"/>
      <c r="AU337" s="26"/>
      <c r="AV337" s="26"/>
      <c r="AW337" s="26"/>
      <c r="AX337" s="26"/>
      <c r="AY337" s="26"/>
      <c r="AZ337" s="26"/>
      <c r="BA337" s="26"/>
      <c r="BB337" s="26"/>
      <c r="BC337" s="26"/>
      <c r="BD337" s="26"/>
      <c r="BE337" s="26"/>
      <c r="BF337" s="26"/>
      <c r="BG337" s="26"/>
      <c r="BH337" s="26"/>
      <c r="BI337" s="26"/>
      <c r="BJ337" s="26"/>
      <c r="BK337" s="26"/>
      <c r="BL337" s="26"/>
      <c r="BM337" s="26"/>
      <c r="BN337" s="26"/>
      <c r="BO337" s="26"/>
      <c r="BP337" s="26"/>
      <c r="BQ337" s="26"/>
      <c r="BR337" s="26"/>
      <c r="BS337" s="26"/>
      <c r="BT337" s="26"/>
      <c r="BU337" s="26"/>
      <c r="BV337" s="26"/>
      <c r="BW337" s="26"/>
      <c r="BX337" s="26"/>
      <c r="BY337" s="26"/>
      <c r="BZ337" s="26"/>
      <c r="CA337" s="26"/>
      <c r="CB337" s="26"/>
      <c r="CC337" s="33"/>
      <c r="CD337" s="33">
        <f>+CD338</f>
        <v>116179061.38333333</v>
      </c>
    </row>
    <row r="338" spans="2:82" ht="63.75" hidden="1" x14ac:dyDescent="0.2">
      <c r="B338" s="1">
        <v>4</v>
      </c>
      <c r="C338" s="18">
        <f>+C337</f>
        <v>3</v>
      </c>
      <c r="D338" s="18">
        <f>+D337</f>
        <v>1</v>
      </c>
      <c r="E338" s="18">
        <f>+E337</f>
        <v>6</v>
      </c>
      <c r="F338" s="18">
        <v>6</v>
      </c>
      <c r="G338" s="18"/>
      <c r="H338" s="34" t="s">
        <v>367</v>
      </c>
      <c r="I338" s="35">
        <v>1</v>
      </c>
      <c r="J338" s="36">
        <f>+I338</f>
        <v>1</v>
      </c>
      <c r="K338" s="26">
        <v>60568808.699999996</v>
      </c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F338" s="26"/>
      <c r="AG338" s="26"/>
      <c r="AH338" s="26"/>
      <c r="AI338" s="26"/>
      <c r="AJ338" s="26"/>
      <c r="AK338" s="26"/>
      <c r="AL338" s="26"/>
      <c r="AM338" s="26"/>
      <c r="AN338" s="26"/>
      <c r="AO338" s="26"/>
      <c r="AP338" s="26"/>
      <c r="AQ338" s="26"/>
      <c r="AR338" s="26"/>
      <c r="AS338" s="26">
        <v>55610252.683333337</v>
      </c>
      <c r="AT338" s="26"/>
      <c r="AU338" s="26"/>
      <c r="AV338" s="26"/>
      <c r="AW338" s="26"/>
      <c r="AX338" s="26"/>
      <c r="AY338" s="26"/>
      <c r="AZ338" s="26"/>
      <c r="BA338" s="26"/>
      <c r="BB338" s="26"/>
      <c r="BC338" s="26"/>
      <c r="BD338" s="26"/>
      <c r="BE338" s="26"/>
      <c r="BF338" s="26"/>
      <c r="BG338" s="26"/>
      <c r="BH338" s="26"/>
      <c r="BI338" s="26"/>
      <c r="BJ338" s="26"/>
      <c r="BK338" s="26"/>
      <c r="BL338" s="26"/>
      <c r="BM338" s="26"/>
      <c r="BN338" s="26"/>
      <c r="BO338" s="26"/>
      <c r="BP338" s="26"/>
      <c r="BQ338" s="26"/>
      <c r="BR338" s="26"/>
      <c r="BS338" s="26"/>
      <c r="BT338" s="26"/>
      <c r="BU338" s="26"/>
      <c r="BV338" s="26"/>
      <c r="BW338" s="26"/>
      <c r="BX338" s="26"/>
      <c r="BY338" s="26"/>
      <c r="BZ338" s="26"/>
      <c r="CA338" s="26"/>
      <c r="CB338" s="26"/>
      <c r="CC338" s="35"/>
      <c r="CD338" s="35">
        <f>+SUM(K338:CC338)</f>
        <v>116179061.38333333</v>
      </c>
    </row>
    <row r="339" spans="2:82" hidden="1" x14ac:dyDescent="0.2">
      <c r="B339" s="1">
        <v>1</v>
      </c>
      <c r="C339" s="24">
        <v>4</v>
      </c>
      <c r="D339" s="24"/>
      <c r="E339" s="24"/>
      <c r="F339" s="24"/>
      <c r="G339" s="24"/>
      <c r="H339" s="24" t="s">
        <v>190</v>
      </c>
      <c r="I339" s="25">
        <f>+I340+I345</f>
        <v>3</v>
      </c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F339" s="26"/>
      <c r="AG339" s="26"/>
      <c r="AH339" s="26"/>
      <c r="AI339" s="26"/>
      <c r="AJ339" s="26"/>
      <c r="AK339" s="26"/>
      <c r="AL339" s="26"/>
      <c r="AM339" s="26"/>
      <c r="AN339" s="26"/>
      <c r="AO339" s="26"/>
      <c r="AP339" s="26"/>
      <c r="AQ339" s="26"/>
      <c r="AR339" s="26"/>
      <c r="AS339" s="26"/>
      <c r="AT339" s="26"/>
      <c r="AU339" s="26"/>
      <c r="AV339" s="26"/>
      <c r="AW339" s="26"/>
      <c r="AX339" s="26"/>
      <c r="AY339" s="26"/>
      <c r="AZ339" s="26"/>
      <c r="BA339" s="26"/>
      <c r="BB339" s="26"/>
      <c r="BC339" s="26"/>
      <c r="BD339" s="26"/>
      <c r="BE339" s="26"/>
      <c r="BF339" s="26"/>
      <c r="BG339" s="26"/>
      <c r="BH339" s="26"/>
      <c r="BI339" s="26"/>
      <c r="BJ339" s="26"/>
      <c r="BK339" s="26"/>
      <c r="BL339" s="26"/>
      <c r="BM339" s="26"/>
      <c r="BN339" s="26"/>
      <c r="BO339" s="26"/>
      <c r="BP339" s="26"/>
      <c r="BQ339" s="26"/>
      <c r="BR339" s="26"/>
      <c r="BS339" s="26"/>
      <c r="BT339" s="26"/>
      <c r="BU339" s="26"/>
      <c r="BV339" s="26"/>
      <c r="BW339" s="26"/>
      <c r="BX339" s="26"/>
      <c r="BY339" s="26"/>
      <c r="BZ339" s="26"/>
      <c r="CA339" s="26"/>
      <c r="CB339" s="26"/>
      <c r="CC339" s="25"/>
      <c r="CD339" s="25">
        <f>+CD340+CD345</f>
        <v>510923553.75999999</v>
      </c>
    </row>
    <row r="340" spans="2:82" hidden="1" x14ac:dyDescent="0.2">
      <c r="B340" s="1">
        <v>2</v>
      </c>
      <c r="C340" s="28">
        <f t="shared" ref="C340:C347" si="22">+C339</f>
        <v>4</v>
      </c>
      <c r="D340" s="28">
        <v>4</v>
      </c>
      <c r="E340" s="28"/>
      <c r="F340" s="28"/>
      <c r="G340" s="28"/>
      <c r="H340" s="28" t="s">
        <v>377</v>
      </c>
      <c r="I340" s="29">
        <f>+I341+I343</f>
        <v>2</v>
      </c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F340" s="26"/>
      <c r="AG340" s="26"/>
      <c r="AH340" s="26"/>
      <c r="AI340" s="26"/>
      <c r="AJ340" s="26"/>
      <c r="AK340" s="26"/>
      <c r="AL340" s="26"/>
      <c r="AM340" s="26"/>
      <c r="AN340" s="26"/>
      <c r="AO340" s="26"/>
      <c r="AP340" s="26"/>
      <c r="AQ340" s="26"/>
      <c r="AR340" s="26"/>
      <c r="AS340" s="26"/>
      <c r="AT340" s="26"/>
      <c r="AU340" s="26"/>
      <c r="AV340" s="26"/>
      <c r="AW340" s="26"/>
      <c r="AX340" s="26"/>
      <c r="AY340" s="26"/>
      <c r="AZ340" s="26"/>
      <c r="BA340" s="26"/>
      <c r="BB340" s="26"/>
      <c r="BC340" s="26"/>
      <c r="BD340" s="26"/>
      <c r="BE340" s="26"/>
      <c r="BF340" s="26"/>
      <c r="BG340" s="26"/>
      <c r="BH340" s="26"/>
      <c r="BI340" s="26"/>
      <c r="BJ340" s="26"/>
      <c r="BK340" s="26"/>
      <c r="BL340" s="26"/>
      <c r="BM340" s="26"/>
      <c r="BN340" s="26"/>
      <c r="BO340" s="26"/>
      <c r="BP340" s="26"/>
      <c r="BQ340" s="26"/>
      <c r="BR340" s="26"/>
      <c r="BS340" s="26"/>
      <c r="BT340" s="26"/>
      <c r="BU340" s="26"/>
      <c r="BV340" s="26"/>
      <c r="BW340" s="26"/>
      <c r="BX340" s="26"/>
      <c r="BY340" s="26"/>
      <c r="BZ340" s="26"/>
      <c r="CA340" s="26"/>
      <c r="CB340" s="26"/>
      <c r="CC340" s="29"/>
      <c r="CD340" s="29">
        <f>+CD341+CD343</f>
        <v>355511431.42666668</v>
      </c>
    </row>
    <row r="341" spans="2:82" ht="51" hidden="1" x14ac:dyDescent="0.2">
      <c r="B341" s="1">
        <v>3</v>
      </c>
      <c r="C341" s="30">
        <f t="shared" si="22"/>
        <v>4</v>
      </c>
      <c r="D341" s="30">
        <f>+D340</f>
        <v>4</v>
      </c>
      <c r="E341" s="37">
        <v>1</v>
      </c>
      <c r="F341" s="30"/>
      <c r="G341" s="30"/>
      <c r="H341" s="32" t="s">
        <v>261</v>
      </c>
      <c r="I341" s="33">
        <f>+I342</f>
        <v>1</v>
      </c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  <c r="AG341" s="26"/>
      <c r="AH341" s="26"/>
      <c r="AI341" s="26"/>
      <c r="AJ341" s="26"/>
      <c r="AK341" s="26"/>
      <c r="AL341" s="26"/>
      <c r="AM341" s="26"/>
      <c r="AN341" s="26"/>
      <c r="AO341" s="26"/>
      <c r="AP341" s="26"/>
      <c r="AQ341" s="26"/>
      <c r="AR341" s="26"/>
      <c r="AS341" s="26"/>
      <c r="AT341" s="26"/>
      <c r="AU341" s="26"/>
      <c r="AV341" s="26"/>
      <c r="AW341" s="26"/>
      <c r="AX341" s="26"/>
      <c r="AY341" s="26"/>
      <c r="AZ341" s="26"/>
      <c r="BA341" s="26"/>
      <c r="BB341" s="26"/>
      <c r="BC341" s="26"/>
      <c r="BD341" s="26"/>
      <c r="BE341" s="26"/>
      <c r="BF341" s="26"/>
      <c r="BG341" s="26"/>
      <c r="BH341" s="26"/>
      <c r="BI341" s="26"/>
      <c r="BJ341" s="26"/>
      <c r="BK341" s="26"/>
      <c r="BL341" s="26"/>
      <c r="BM341" s="26"/>
      <c r="BN341" s="26"/>
      <c r="BO341" s="26"/>
      <c r="BP341" s="26"/>
      <c r="BQ341" s="26"/>
      <c r="BR341" s="26"/>
      <c r="BS341" s="26"/>
      <c r="BT341" s="26"/>
      <c r="BU341" s="26"/>
      <c r="BV341" s="26"/>
      <c r="BW341" s="26"/>
      <c r="BX341" s="26"/>
      <c r="BY341" s="26"/>
      <c r="BZ341" s="26"/>
      <c r="CA341" s="26"/>
      <c r="CB341" s="26"/>
      <c r="CC341" s="33"/>
      <c r="CD341" s="33">
        <f>+CD342</f>
        <v>177755715.71333334</v>
      </c>
    </row>
    <row r="342" spans="2:82" ht="89.25" hidden="1" x14ac:dyDescent="0.2">
      <c r="B342" s="1">
        <v>4</v>
      </c>
      <c r="C342" s="18">
        <f t="shared" si="22"/>
        <v>4</v>
      </c>
      <c r="D342" s="18">
        <f>+D341</f>
        <v>4</v>
      </c>
      <c r="E342" s="18">
        <f>+E341</f>
        <v>1</v>
      </c>
      <c r="F342" s="18">
        <v>12</v>
      </c>
      <c r="G342" s="18"/>
      <c r="H342" s="34" t="s">
        <v>364</v>
      </c>
      <c r="I342" s="35">
        <v>1</v>
      </c>
      <c r="J342" s="36">
        <f>+I342</f>
        <v>1</v>
      </c>
      <c r="K342" s="26">
        <v>113222382.38</v>
      </c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F342" s="26"/>
      <c r="AG342" s="26"/>
      <c r="AH342" s="26"/>
      <c r="AI342" s="26"/>
      <c r="AJ342" s="26"/>
      <c r="AK342" s="26"/>
      <c r="AL342" s="26"/>
      <c r="AM342" s="26"/>
      <c r="AN342" s="26"/>
      <c r="AO342" s="26"/>
      <c r="AP342" s="26"/>
      <c r="AQ342" s="26"/>
      <c r="AR342" s="26"/>
      <c r="AS342" s="26">
        <v>64533333.333333343</v>
      </c>
      <c r="AT342" s="26"/>
      <c r="AU342" s="26"/>
      <c r="AV342" s="26"/>
      <c r="AW342" s="26"/>
      <c r="AX342" s="26"/>
      <c r="AY342" s="26"/>
      <c r="AZ342" s="26"/>
      <c r="BA342" s="26"/>
      <c r="BB342" s="26"/>
      <c r="BC342" s="26"/>
      <c r="BD342" s="26"/>
      <c r="BE342" s="26"/>
      <c r="BF342" s="26"/>
      <c r="BG342" s="26"/>
      <c r="BH342" s="26"/>
      <c r="BI342" s="26"/>
      <c r="BJ342" s="26"/>
      <c r="BK342" s="26"/>
      <c r="BL342" s="26"/>
      <c r="BM342" s="26"/>
      <c r="BN342" s="26"/>
      <c r="BO342" s="26"/>
      <c r="BP342" s="26"/>
      <c r="BQ342" s="26"/>
      <c r="BR342" s="26"/>
      <c r="BS342" s="26"/>
      <c r="BT342" s="26"/>
      <c r="BU342" s="26"/>
      <c r="BV342" s="26"/>
      <c r="BW342" s="26"/>
      <c r="BX342" s="26"/>
      <c r="BY342" s="26"/>
      <c r="BZ342" s="26"/>
      <c r="CA342" s="26"/>
      <c r="CB342" s="26"/>
      <c r="CC342" s="35"/>
      <c r="CD342" s="35">
        <f>+SUM(K342:CC342)</f>
        <v>177755715.71333334</v>
      </c>
    </row>
    <row r="343" spans="2:82" ht="38.25" hidden="1" x14ac:dyDescent="0.2">
      <c r="B343" s="1">
        <v>3</v>
      </c>
      <c r="C343" s="30">
        <f t="shared" si="22"/>
        <v>4</v>
      </c>
      <c r="D343" s="30">
        <f>+D342</f>
        <v>4</v>
      </c>
      <c r="E343" s="37">
        <v>2</v>
      </c>
      <c r="F343" s="30"/>
      <c r="G343" s="30"/>
      <c r="H343" s="32" t="s">
        <v>263</v>
      </c>
      <c r="I343" s="33">
        <f>+I344</f>
        <v>1</v>
      </c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F343" s="26"/>
      <c r="AG343" s="26"/>
      <c r="AH343" s="26"/>
      <c r="AI343" s="26"/>
      <c r="AJ343" s="26"/>
      <c r="AK343" s="26"/>
      <c r="AL343" s="26"/>
      <c r="AM343" s="26"/>
      <c r="AN343" s="26"/>
      <c r="AO343" s="26"/>
      <c r="AP343" s="26"/>
      <c r="AQ343" s="26"/>
      <c r="AR343" s="26"/>
      <c r="AS343" s="26"/>
      <c r="AT343" s="26"/>
      <c r="AU343" s="26"/>
      <c r="AV343" s="26"/>
      <c r="AW343" s="26"/>
      <c r="AX343" s="26"/>
      <c r="AY343" s="26"/>
      <c r="AZ343" s="26"/>
      <c r="BA343" s="26"/>
      <c r="BB343" s="26"/>
      <c r="BC343" s="26"/>
      <c r="BD343" s="26"/>
      <c r="BE343" s="26"/>
      <c r="BF343" s="26"/>
      <c r="BG343" s="26"/>
      <c r="BH343" s="26"/>
      <c r="BI343" s="26"/>
      <c r="BJ343" s="26"/>
      <c r="BK343" s="26"/>
      <c r="BL343" s="26"/>
      <c r="BM343" s="26"/>
      <c r="BN343" s="26"/>
      <c r="BO343" s="26"/>
      <c r="BP343" s="26"/>
      <c r="BQ343" s="26"/>
      <c r="BR343" s="26"/>
      <c r="BS343" s="26"/>
      <c r="BT343" s="26"/>
      <c r="BU343" s="26"/>
      <c r="BV343" s="26"/>
      <c r="BW343" s="26"/>
      <c r="BX343" s="26"/>
      <c r="BY343" s="26"/>
      <c r="BZ343" s="26"/>
      <c r="CA343" s="26"/>
      <c r="CB343" s="26"/>
      <c r="CC343" s="33"/>
      <c r="CD343" s="33">
        <f>+CD344</f>
        <v>177755715.71333334</v>
      </c>
    </row>
    <row r="344" spans="2:82" ht="63.75" hidden="1" x14ac:dyDescent="0.2">
      <c r="B344" s="1">
        <v>4</v>
      </c>
      <c r="C344" s="18">
        <f t="shared" si="22"/>
        <v>4</v>
      </c>
      <c r="D344" s="18">
        <f>+D343</f>
        <v>4</v>
      </c>
      <c r="E344" s="18">
        <f>+E343</f>
        <v>2</v>
      </c>
      <c r="F344" s="18">
        <v>9</v>
      </c>
      <c r="G344" s="18"/>
      <c r="H344" s="34" t="s">
        <v>378</v>
      </c>
      <c r="I344" s="35">
        <v>1</v>
      </c>
      <c r="J344" s="36">
        <f>+I344</f>
        <v>1</v>
      </c>
      <c r="K344" s="26">
        <v>113222382.38</v>
      </c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  <c r="AG344" s="26"/>
      <c r="AH344" s="26"/>
      <c r="AI344" s="26"/>
      <c r="AJ344" s="26"/>
      <c r="AK344" s="26"/>
      <c r="AL344" s="26"/>
      <c r="AM344" s="26"/>
      <c r="AN344" s="26"/>
      <c r="AO344" s="26"/>
      <c r="AP344" s="26"/>
      <c r="AQ344" s="26"/>
      <c r="AR344" s="26"/>
      <c r="AS344" s="26">
        <v>64533333.333333343</v>
      </c>
      <c r="AT344" s="26"/>
      <c r="AU344" s="26"/>
      <c r="AV344" s="26"/>
      <c r="AW344" s="26"/>
      <c r="AX344" s="26"/>
      <c r="AY344" s="26"/>
      <c r="AZ344" s="26"/>
      <c r="BA344" s="26"/>
      <c r="BB344" s="26"/>
      <c r="BC344" s="26"/>
      <c r="BD344" s="26"/>
      <c r="BE344" s="26"/>
      <c r="BF344" s="26"/>
      <c r="BG344" s="26"/>
      <c r="BH344" s="26"/>
      <c r="BI344" s="26"/>
      <c r="BJ344" s="26"/>
      <c r="BK344" s="26"/>
      <c r="BL344" s="26"/>
      <c r="BM344" s="26"/>
      <c r="BN344" s="26"/>
      <c r="BO344" s="26"/>
      <c r="BP344" s="26"/>
      <c r="BQ344" s="26"/>
      <c r="BR344" s="26"/>
      <c r="BS344" s="26"/>
      <c r="BT344" s="26"/>
      <c r="BU344" s="26"/>
      <c r="BV344" s="26"/>
      <c r="BW344" s="26"/>
      <c r="BX344" s="26"/>
      <c r="BY344" s="26"/>
      <c r="BZ344" s="26"/>
      <c r="CA344" s="26"/>
      <c r="CB344" s="26"/>
      <c r="CC344" s="35"/>
      <c r="CD344" s="35">
        <f>+SUM(K344:CC344)</f>
        <v>177755715.71333334</v>
      </c>
    </row>
    <row r="345" spans="2:82" hidden="1" x14ac:dyDescent="0.2">
      <c r="B345" s="1">
        <v>2</v>
      </c>
      <c r="C345" s="28">
        <f t="shared" si="22"/>
        <v>4</v>
      </c>
      <c r="D345" s="28">
        <v>6</v>
      </c>
      <c r="E345" s="28"/>
      <c r="F345" s="28"/>
      <c r="G345" s="28"/>
      <c r="H345" s="28" t="s">
        <v>379</v>
      </c>
      <c r="I345" s="29">
        <f>+I346</f>
        <v>1</v>
      </c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  <c r="AG345" s="26"/>
      <c r="AH345" s="26"/>
      <c r="AI345" s="26"/>
      <c r="AJ345" s="26"/>
      <c r="AK345" s="26"/>
      <c r="AL345" s="26"/>
      <c r="AM345" s="26"/>
      <c r="AN345" s="26"/>
      <c r="AO345" s="26"/>
      <c r="AP345" s="26"/>
      <c r="AQ345" s="26"/>
      <c r="AR345" s="26"/>
      <c r="AS345" s="26"/>
      <c r="AT345" s="26"/>
      <c r="AU345" s="26"/>
      <c r="AV345" s="26"/>
      <c r="AW345" s="26"/>
      <c r="AX345" s="26"/>
      <c r="AY345" s="26"/>
      <c r="AZ345" s="26"/>
      <c r="BA345" s="26"/>
      <c r="BB345" s="26"/>
      <c r="BC345" s="26"/>
      <c r="BD345" s="26"/>
      <c r="BE345" s="26"/>
      <c r="BF345" s="26"/>
      <c r="BG345" s="26"/>
      <c r="BH345" s="26"/>
      <c r="BI345" s="26"/>
      <c r="BJ345" s="26"/>
      <c r="BK345" s="26"/>
      <c r="BL345" s="26"/>
      <c r="BM345" s="26"/>
      <c r="BN345" s="26"/>
      <c r="BO345" s="26"/>
      <c r="BP345" s="26"/>
      <c r="BQ345" s="26"/>
      <c r="BR345" s="26"/>
      <c r="BS345" s="26"/>
      <c r="BT345" s="26"/>
      <c r="BU345" s="26"/>
      <c r="BV345" s="26"/>
      <c r="BW345" s="26"/>
      <c r="BX345" s="26"/>
      <c r="BY345" s="26"/>
      <c r="BZ345" s="26"/>
      <c r="CA345" s="26"/>
      <c r="CB345" s="26"/>
      <c r="CC345" s="29"/>
      <c r="CD345" s="29">
        <f>+CD346</f>
        <v>155412122.33333334</v>
      </c>
    </row>
    <row r="346" spans="2:82" ht="38.25" hidden="1" x14ac:dyDescent="0.2">
      <c r="B346" s="1">
        <v>3</v>
      </c>
      <c r="C346" s="30">
        <f t="shared" si="22"/>
        <v>4</v>
      </c>
      <c r="D346" s="30">
        <f>+D345</f>
        <v>6</v>
      </c>
      <c r="E346" s="37">
        <v>2</v>
      </c>
      <c r="F346" s="30"/>
      <c r="G346" s="30"/>
      <c r="H346" s="32" t="s">
        <v>209</v>
      </c>
      <c r="I346" s="33">
        <f>+I347</f>
        <v>1</v>
      </c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  <c r="AG346" s="26"/>
      <c r="AH346" s="26"/>
      <c r="AI346" s="26"/>
      <c r="AJ346" s="26"/>
      <c r="AK346" s="26"/>
      <c r="AL346" s="26"/>
      <c r="AM346" s="26"/>
      <c r="AN346" s="26"/>
      <c r="AO346" s="26"/>
      <c r="AP346" s="26"/>
      <c r="AQ346" s="26"/>
      <c r="AR346" s="26"/>
      <c r="AS346" s="26"/>
      <c r="AT346" s="26"/>
      <c r="AU346" s="26"/>
      <c r="AV346" s="26"/>
      <c r="AW346" s="26"/>
      <c r="AX346" s="26"/>
      <c r="AY346" s="26"/>
      <c r="AZ346" s="26"/>
      <c r="BA346" s="26"/>
      <c r="BB346" s="26"/>
      <c r="BC346" s="26"/>
      <c r="BD346" s="26"/>
      <c r="BE346" s="26"/>
      <c r="BF346" s="26"/>
      <c r="BG346" s="26"/>
      <c r="BH346" s="26"/>
      <c r="BI346" s="26"/>
      <c r="BJ346" s="26"/>
      <c r="BK346" s="26"/>
      <c r="BL346" s="26"/>
      <c r="BM346" s="26"/>
      <c r="BN346" s="26"/>
      <c r="BO346" s="26"/>
      <c r="BP346" s="26"/>
      <c r="BQ346" s="26"/>
      <c r="BR346" s="26"/>
      <c r="BS346" s="26"/>
      <c r="BT346" s="26"/>
      <c r="BU346" s="26"/>
      <c r="BV346" s="26"/>
      <c r="BW346" s="26"/>
      <c r="BX346" s="26"/>
      <c r="BY346" s="26"/>
      <c r="BZ346" s="26"/>
      <c r="CA346" s="26"/>
      <c r="CB346" s="26"/>
      <c r="CC346" s="33"/>
      <c r="CD346" s="33">
        <f>+CD347</f>
        <v>155412122.33333334</v>
      </c>
    </row>
    <row r="347" spans="2:82" ht="89.25" hidden="1" x14ac:dyDescent="0.2">
      <c r="B347" s="1">
        <v>4</v>
      </c>
      <c r="C347" s="18">
        <f t="shared" si="22"/>
        <v>4</v>
      </c>
      <c r="D347" s="18">
        <f>+D346</f>
        <v>6</v>
      </c>
      <c r="E347" s="18">
        <f>+E346</f>
        <v>2</v>
      </c>
      <c r="F347" s="18">
        <v>11</v>
      </c>
      <c r="G347" s="18"/>
      <c r="H347" s="34" t="s">
        <v>363</v>
      </c>
      <c r="I347" s="35">
        <v>1</v>
      </c>
      <c r="J347" s="36">
        <f>+I347</f>
        <v>1</v>
      </c>
      <c r="K347" s="26">
        <v>90878789</v>
      </c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F347" s="26"/>
      <c r="AG347" s="26"/>
      <c r="AH347" s="26"/>
      <c r="AI347" s="26"/>
      <c r="AJ347" s="26"/>
      <c r="AK347" s="26"/>
      <c r="AL347" s="26"/>
      <c r="AM347" s="26"/>
      <c r="AN347" s="26"/>
      <c r="AO347" s="26"/>
      <c r="AP347" s="26"/>
      <c r="AQ347" s="26"/>
      <c r="AR347" s="26"/>
      <c r="AS347" s="26">
        <v>64533333.333333343</v>
      </c>
      <c r="AT347" s="26"/>
      <c r="AU347" s="26"/>
      <c r="AV347" s="26"/>
      <c r="AW347" s="26"/>
      <c r="AX347" s="26"/>
      <c r="AY347" s="26"/>
      <c r="AZ347" s="26"/>
      <c r="BA347" s="26"/>
      <c r="BB347" s="26"/>
      <c r="BC347" s="26"/>
      <c r="BD347" s="26"/>
      <c r="BE347" s="26"/>
      <c r="BF347" s="26"/>
      <c r="BG347" s="26"/>
      <c r="BH347" s="26"/>
      <c r="BI347" s="26"/>
      <c r="BJ347" s="26"/>
      <c r="BK347" s="26"/>
      <c r="BL347" s="26"/>
      <c r="BM347" s="26"/>
      <c r="BN347" s="26"/>
      <c r="BO347" s="26"/>
      <c r="BP347" s="26"/>
      <c r="BQ347" s="26"/>
      <c r="BR347" s="26"/>
      <c r="BS347" s="26"/>
      <c r="BT347" s="26"/>
      <c r="BU347" s="26"/>
      <c r="BV347" s="26"/>
      <c r="BW347" s="26"/>
      <c r="BX347" s="26"/>
      <c r="BY347" s="26"/>
      <c r="BZ347" s="26"/>
      <c r="CA347" s="26"/>
      <c r="CB347" s="26"/>
      <c r="CC347" s="35"/>
      <c r="CD347" s="35">
        <f>+SUM(K347:CC347)</f>
        <v>155412122.33333334</v>
      </c>
    </row>
    <row r="348" spans="2:82" hidden="1" x14ac:dyDescent="0.2">
      <c r="B348" s="17">
        <v>0</v>
      </c>
      <c r="C348" s="19">
        <v>0</v>
      </c>
      <c r="D348" s="19"/>
      <c r="E348" s="19"/>
      <c r="F348" s="19"/>
      <c r="G348" s="20" t="s">
        <v>380</v>
      </c>
      <c r="H348" s="20" t="s">
        <v>381</v>
      </c>
      <c r="I348" s="21">
        <f>+I349</f>
        <v>1</v>
      </c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  <c r="AR348" s="22"/>
      <c r="AS348" s="22"/>
      <c r="AT348" s="22"/>
      <c r="AU348" s="22"/>
      <c r="AV348" s="22"/>
      <c r="AW348" s="22"/>
      <c r="AX348" s="22"/>
      <c r="AY348" s="22"/>
      <c r="AZ348" s="22"/>
      <c r="BA348" s="22"/>
      <c r="BB348" s="22"/>
      <c r="BC348" s="22"/>
      <c r="BD348" s="22"/>
      <c r="BE348" s="22"/>
      <c r="BF348" s="22"/>
      <c r="BG348" s="22"/>
      <c r="BH348" s="22"/>
      <c r="BI348" s="22"/>
      <c r="BJ348" s="22"/>
      <c r="BK348" s="22"/>
      <c r="BL348" s="22"/>
      <c r="BM348" s="22"/>
      <c r="BN348" s="22"/>
      <c r="BO348" s="22"/>
      <c r="BP348" s="22"/>
      <c r="BQ348" s="22"/>
      <c r="BR348" s="22"/>
      <c r="BS348" s="22"/>
      <c r="BT348" s="22"/>
      <c r="BU348" s="22"/>
      <c r="BV348" s="22"/>
      <c r="BW348" s="22"/>
      <c r="BX348" s="22"/>
      <c r="BY348" s="22"/>
      <c r="BZ348" s="22"/>
      <c r="CA348" s="22"/>
      <c r="CB348" s="22"/>
      <c r="CC348" s="21"/>
      <c r="CD348" s="21">
        <f>+CD349</f>
        <v>147218915</v>
      </c>
    </row>
    <row r="349" spans="2:82" hidden="1" x14ac:dyDescent="0.2">
      <c r="B349" s="1">
        <v>1</v>
      </c>
      <c r="C349" s="24">
        <v>3</v>
      </c>
      <c r="D349" s="24"/>
      <c r="E349" s="24"/>
      <c r="F349" s="24"/>
      <c r="G349" s="24"/>
      <c r="H349" s="24" t="s">
        <v>226</v>
      </c>
      <c r="I349" s="25">
        <f>+I350</f>
        <v>1</v>
      </c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  <c r="AG349" s="26"/>
      <c r="AH349" s="26"/>
      <c r="AI349" s="26"/>
      <c r="AJ349" s="26"/>
      <c r="AK349" s="26"/>
      <c r="AL349" s="26"/>
      <c r="AM349" s="26"/>
      <c r="AN349" s="26"/>
      <c r="AO349" s="26"/>
      <c r="AP349" s="26"/>
      <c r="AQ349" s="26"/>
      <c r="AR349" s="26"/>
      <c r="AS349" s="26"/>
      <c r="AT349" s="26"/>
      <c r="AU349" s="26"/>
      <c r="AV349" s="26"/>
      <c r="AW349" s="26"/>
      <c r="AX349" s="26"/>
      <c r="AY349" s="26"/>
      <c r="AZ349" s="26"/>
      <c r="BA349" s="26"/>
      <c r="BB349" s="26"/>
      <c r="BC349" s="26"/>
      <c r="BD349" s="26"/>
      <c r="BE349" s="26"/>
      <c r="BF349" s="26"/>
      <c r="BG349" s="26"/>
      <c r="BH349" s="26"/>
      <c r="BI349" s="26"/>
      <c r="BJ349" s="26"/>
      <c r="BK349" s="26"/>
      <c r="BL349" s="26"/>
      <c r="BM349" s="26"/>
      <c r="BN349" s="26"/>
      <c r="BO349" s="26"/>
      <c r="BP349" s="26"/>
      <c r="BQ349" s="26"/>
      <c r="BR349" s="26"/>
      <c r="BS349" s="26"/>
      <c r="BT349" s="26"/>
      <c r="BU349" s="26"/>
      <c r="BV349" s="26"/>
      <c r="BW349" s="26"/>
      <c r="BX349" s="26"/>
      <c r="BY349" s="26"/>
      <c r="BZ349" s="26"/>
      <c r="CA349" s="26"/>
      <c r="CB349" s="26"/>
      <c r="CC349" s="25"/>
      <c r="CD349" s="25">
        <f>+CD350</f>
        <v>147218915</v>
      </c>
    </row>
    <row r="350" spans="2:82" hidden="1" x14ac:dyDescent="0.2">
      <c r="B350" s="1">
        <v>2</v>
      </c>
      <c r="C350" s="28">
        <f>+C349</f>
        <v>3</v>
      </c>
      <c r="D350" s="28">
        <v>3</v>
      </c>
      <c r="E350" s="28"/>
      <c r="F350" s="28"/>
      <c r="G350" s="28"/>
      <c r="H350" s="28" t="s">
        <v>204</v>
      </c>
      <c r="I350" s="29">
        <f>+I351</f>
        <v>1</v>
      </c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F350" s="26"/>
      <c r="AG350" s="26"/>
      <c r="AH350" s="26"/>
      <c r="AI350" s="26"/>
      <c r="AJ350" s="26"/>
      <c r="AK350" s="26"/>
      <c r="AL350" s="26"/>
      <c r="AM350" s="26"/>
      <c r="AN350" s="26"/>
      <c r="AO350" s="26"/>
      <c r="AP350" s="26"/>
      <c r="AQ350" s="26"/>
      <c r="AR350" s="26"/>
      <c r="AS350" s="26"/>
      <c r="AT350" s="26"/>
      <c r="AU350" s="26"/>
      <c r="AV350" s="26"/>
      <c r="AW350" s="26"/>
      <c r="AX350" s="26"/>
      <c r="AY350" s="26"/>
      <c r="AZ350" s="26"/>
      <c r="BA350" s="26"/>
      <c r="BB350" s="26"/>
      <c r="BC350" s="26"/>
      <c r="BD350" s="26"/>
      <c r="BE350" s="26"/>
      <c r="BF350" s="26"/>
      <c r="BG350" s="26"/>
      <c r="BH350" s="26"/>
      <c r="BI350" s="26"/>
      <c r="BJ350" s="26"/>
      <c r="BK350" s="26"/>
      <c r="BL350" s="26"/>
      <c r="BM350" s="26"/>
      <c r="BN350" s="26"/>
      <c r="BO350" s="26"/>
      <c r="BP350" s="26"/>
      <c r="BQ350" s="26"/>
      <c r="BR350" s="26"/>
      <c r="BS350" s="26"/>
      <c r="BT350" s="26"/>
      <c r="BU350" s="26"/>
      <c r="BV350" s="26"/>
      <c r="BW350" s="26"/>
      <c r="BX350" s="26"/>
      <c r="BY350" s="26"/>
      <c r="BZ350" s="26"/>
      <c r="CA350" s="26"/>
      <c r="CB350" s="26"/>
      <c r="CC350" s="29"/>
      <c r="CD350" s="29">
        <f>+CD351</f>
        <v>147218915</v>
      </c>
    </row>
    <row r="351" spans="2:82" ht="38.25" hidden="1" x14ac:dyDescent="0.2">
      <c r="B351" s="1">
        <v>3</v>
      </c>
      <c r="C351" s="30">
        <f>+C350</f>
        <v>3</v>
      </c>
      <c r="D351" s="30">
        <f>+D350</f>
        <v>3</v>
      </c>
      <c r="E351" s="37">
        <v>1</v>
      </c>
      <c r="F351" s="30"/>
      <c r="G351" s="30"/>
      <c r="H351" s="32" t="s">
        <v>216</v>
      </c>
      <c r="I351" s="33">
        <f>+I352</f>
        <v>1</v>
      </c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  <c r="AG351" s="26"/>
      <c r="AH351" s="26"/>
      <c r="AI351" s="26"/>
      <c r="AJ351" s="26"/>
      <c r="AK351" s="26"/>
      <c r="AL351" s="26"/>
      <c r="AM351" s="26"/>
      <c r="AN351" s="26"/>
      <c r="AO351" s="26"/>
      <c r="AP351" s="26"/>
      <c r="AQ351" s="26"/>
      <c r="AR351" s="26"/>
      <c r="AS351" s="26"/>
      <c r="AT351" s="26"/>
      <c r="AU351" s="26"/>
      <c r="AV351" s="26"/>
      <c r="AW351" s="26"/>
      <c r="AX351" s="26"/>
      <c r="AY351" s="26"/>
      <c r="AZ351" s="26"/>
      <c r="BA351" s="26"/>
      <c r="BB351" s="26"/>
      <c r="BC351" s="26"/>
      <c r="BD351" s="26"/>
      <c r="BE351" s="26"/>
      <c r="BF351" s="26"/>
      <c r="BG351" s="26"/>
      <c r="BH351" s="26"/>
      <c r="BI351" s="26"/>
      <c r="BJ351" s="26"/>
      <c r="BK351" s="26"/>
      <c r="BL351" s="26"/>
      <c r="BM351" s="26"/>
      <c r="BN351" s="26"/>
      <c r="BO351" s="26"/>
      <c r="BP351" s="26"/>
      <c r="BQ351" s="26"/>
      <c r="BR351" s="26"/>
      <c r="BS351" s="26"/>
      <c r="BT351" s="26"/>
      <c r="BU351" s="26"/>
      <c r="BV351" s="26"/>
      <c r="BW351" s="26"/>
      <c r="BX351" s="26"/>
      <c r="BY351" s="26"/>
      <c r="BZ351" s="26"/>
      <c r="CA351" s="26"/>
      <c r="CB351" s="26"/>
      <c r="CC351" s="33"/>
      <c r="CD351" s="33">
        <f>+CD352</f>
        <v>147218915</v>
      </c>
    </row>
    <row r="352" spans="2:82" ht="63.75" hidden="1" x14ac:dyDescent="0.2">
      <c r="B352" s="1">
        <v>4</v>
      </c>
      <c r="C352" s="18">
        <f>+C351</f>
        <v>3</v>
      </c>
      <c r="D352" s="18">
        <f>+D351</f>
        <v>3</v>
      </c>
      <c r="E352" s="18">
        <f>+E351</f>
        <v>1</v>
      </c>
      <c r="F352" s="18">
        <v>13</v>
      </c>
      <c r="G352" s="18"/>
      <c r="H352" s="34" t="s">
        <v>236</v>
      </c>
      <c r="I352" s="35">
        <v>1</v>
      </c>
      <c r="J352" s="36">
        <f>+I352</f>
        <v>1</v>
      </c>
      <c r="K352" s="26">
        <v>147218915</v>
      </c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  <c r="AG352" s="26"/>
      <c r="AH352" s="26"/>
      <c r="AI352" s="26"/>
      <c r="AJ352" s="26"/>
      <c r="AK352" s="26"/>
      <c r="AL352" s="26"/>
      <c r="AM352" s="26"/>
      <c r="AN352" s="26"/>
      <c r="AO352" s="26"/>
      <c r="AP352" s="26"/>
      <c r="AQ352" s="26"/>
      <c r="AR352" s="26"/>
      <c r="AS352" s="26"/>
      <c r="AT352" s="26"/>
      <c r="AU352" s="26"/>
      <c r="AV352" s="26"/>
      <c r="AW352" s="26"/>
      <c r="AX352" s="26"/>
      <c r="AY352" s="26"/>
      <c r="AZ352" s="26"/>
      <c r="BA352" s="26"/>
      <c r="BB352" s="26"/>
      <c r="BC352" s="26"/>
      <c r="BD352" s="26"/>
      <c r="BE352" s="26"/>
      <c r="BF352" s="26"/>
      <c r="BG352" s="26"/>
      <c r="BH352" s="26"/>
      <c r="BI352" s="26"/>
      <c r="BJ352" s="26"/>
      <c r="BK352" s="26"/>
      <c r="BL352" s="26"/>
      <c r="BM352" s="26"/>
      <c r="BN352" s="26"/>
      <c r="BO352" s="26"/>
      <c r="BP352" s="26"/>
      <c r="BQ352" s="26"/>
      <c r="BR352" s="26"/>
      <c r="BS352" s="26"/>
      <c r="BT352" s="26"/>
      <c r="BU352" s="26"/>
      <c r="BV352" s="26"/>
      <c r="BW352" s="26"/>
      <c r="BX352" s="26"/>
      <c r="BY352" s="26"/>
      <c r="BZ352" s="26"/>
      <c r="CA352" s="26"/>
      <c r="CB352" s="26"/>
      <c r="CC352" s="35"/>
      <c r="CD352" s="35">
        <f>+SUM(K352:CC352)</f>
        <v>147218915</v>
      </c>
    </row>
    <row r="353" spans="2:82" hidden="1" x14ac:dyDescent="0.2">
      <c r="B353" s="17">
        <v>0</v>
      </c>
      <c r="C353" s="19">
        <v>0</v>
      </c>
      <c r="D353" s="19"/>
      <c r="E353" s="19"/>
      <c r="F353" s="19"/>
      <c r="G353" s="20" t="s">
        <v>382</v>
      </c>
      <c r="H353" s="20" t="s">
        <v>383</v>
      </c>
      <c r="I353" s="21">
        <f>+I354</f>
        <v>3</v>
      </c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  <c r="AR353" s="22"/>
      <c r="AS353" s="22"/>
      <c r="AT353" s="22"/>
      <c r="AU353" s="22"/>
      <c r="AV353" s="22"/>
      <c r="AW353" s="22"/>
      <c r="AX353" s="22"/>
      <c r="AY353" s="22"/>
      <c r="AZ353" s="22"/>
      <c r="BA353" s="22"/>
      <c r="BB353" s="22"/>
      <c r="BC353" s="22"/>
      <c r="BD353" s="22"/>
      <c r="BE353" s="22"/>
      <c r="BF353" s="22"/>
      <c r="BG353" s="22"/>
      <c r="BH353" s="22"/>
      <c r="BI353" s="22"/>
      <c r="BJ353" s="22"/>
      <c r="BK353" s="22"/>
      <c r="BL353" s="22"/>
      <c r="BM353" s="22"/>
      <c r="BN353" s="22"/>
      <c r="BO353" s="22"/>
      <c r="BP353" s="22"/>
      <c r="BQ353" s="22"/>
      <c r="BR353" s="22"/>
      <c r="BS353" s="22"/>
      <c r="BT353" s="22"/>
      <c r="BU353" s="22"/>
      <c r="BV353" s="22"/>
      <c r="BW353" s="22"/>
      <c r="BX353" s="22"/>
      <c r="BY353" s="22"/>
      <c r="BZ353" s="22"/>
      <c r="CA353" s="22"/>
      <c r="CB353" s="22"/>
      <c r="CC353" s="21"/>
      <c r="CD353" s="21">
        <f>+CD354</f>
        <v>2433172731.1208963</v>
      </c>
    </row>
    <row r="354" spans="2:82" hidden="1" x14ac:dyDescent="0.2">
      <c r="B354" s="1">
        <v>1</v>
      </c>
      <c r="C354" s="24">
        <v>1</v>
      </c>
      <c r="D354" s="24"/>
      <c r="E354" s="24"/>
      <c r="F354" s="24"/>
      <c r="G354" s="24"/>
      <c r="H354" s="24" t="s">
        <v>203</v>
      </c>
      <c r="I354" s="25">
        <f>+I355</f>
        <v>3</v>
      </c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  <c r="AI354" s="26"/>
      <c r="AJ354" s="26"/>
      <c r="AK354" s="26"/>
      <c r="AL354" s="26"/>
      <c r="AM354" s="26"/>
      <c r="AN354" s="26"/>
      <c r="AO354" s="26"/>
      <c r="AP354" s="26"/>
      <c r="AQ354" s="26"/>
      <c r="AR354" s="26"/>
      <c r="AS354" s="26"/>
      <c r="AT354" s="26"/>
      <c r="AU354" s="26"/>
      <c r="AV354" s="26"/>
      <c r="AW354" s="26"/>
      <c r="AX354" s="26"/>
      <c r="AY354" s="26"/>
      <c r="AZ354" s="26"/>
      <c r="BA354" s="26"/>
      <c r="BB354" s="26"/>
      <c r="BC354" s="26"/>
      <c r="BD354" s="26"/>
      <c r="BE354" s="26"/>
      <c r="BF354" s="26"/>
      <c r="BG354" s="26"/>
      <c r="BH354" s="26"/>
      <c r="BI354" s="26"/>
      <c r="BJ354" s="26"/>
      <c r="BK354" s="26"/>
      <c r="BL354" s="26"/>
      <c r="BM354" s="26"/>
      <c r="BN354" s="26"/>
      <c r="BO354" s="26"/>
      <c r="BP354" s="26"/>
      <c r="BQ354" s="26"/>
      <c r="BR354" s="26"/>
      <c r="BS354" s="26"/>
      <c r="BT354" s="26"/>
      <c r="BU354" s="26"/>
      <c r="BV354" s="26"/>
      <c r="BW354" s="26"/>
      <c r="BX354" s="26"/>
      <c r="BY354" s="26"/>
      <c r="BZ354" s="26"/>
      <c r="CA354" s="26"/>
      <c r="CB354" s="26"/>
      <c r="CC354" s="25"/>
      <c r="CD354" s="25">
        <f>+CD355</f>
        <v>2433172731.1208963</v>
      </c>
    </row>
    <row r="355" spans="2:82" hidden="1" x14ac:dyDescent="0.2">
      <c r="B355" s="1">
        <v>2</v>
      </c>
      <c r="C355" s="28">
        <f t="shared" ref="C355:D361" si="23">+C354</f>
        <v>1</v>
      </c>
      <c r="D355" s="28">
        <v>7</v>
      </c>
      <c r="E355" s="28"/>
      <c r="F355" s="28"/>
      <c r="G355" s="28"/>
      <c r="H355" s="28" t="s">
        <v>204</v>
      </c>
      <c r="I355" s="29">
        <f>+I356+I358+I360</f>
        <v>3</v>
      </c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/>
      <c r="AI355" s="26"/>
      <c r="AJ355" s="26"/>
      <c r="AK355" s="26"/>
      <c r="AL355" s="26"/>
      <c r="AM355" s="26"/>
      <c r="AN355" s="26"/>
      <c r="AO355" s="26"/>
      <c r="AP355" s="26"/>
      <c r="AQ355" s="26"/>
      <c r="AR355" s="26"/>
      <c r="AS355" s="26"/>
      <c r="AT355" s="26"/>
      <c r="AU355" s="26"/>
      <c r="AV355" s="26"/>
      <c r="AW355" s="26"/>
      <c r="AX355" s="26"/>
      <c r="AY355" s="26"/>
      <c r="AZ355" s="26"/>
      <c r="BA355" s="26"/>
      <c r="BB355" s="26"/>
      <c r="BC355" s="26"/>
      <c r="BD355" s="26"/>
      <c r="BE355" s="26"/>
      <c r="BF355" s="26"/>
      <c r="BG355" s="26"/>
      <c r="BH355" s="26"/>
      <c r="BI355" s="26"/>
      <c r="BJ355" s="26"/>
      <c r="BK355" s="26"/>
      <c r="BL355" s="26"/>
      <c r="BM355" s="26"/>
      <c r="BN355" s="26"/>
      <c r="BO355" s="26"/>
      <c r="BP355" s="26"/>
      <c r="BQ355" s="26"/>
      <c r="BR355" s="26"/>
      <c r="BS355" s="26"/>
      <c r="BT355" s="26"/>
      <c r="BU355" s="26"/>
      <c r="BV355" s="26"/>
      <c r="BW355" s="26"/>
      <c r="BX355" s="26"/>
      <c r="BY355" s="26"/>
      <c r="BZ355" s="26"/>
      <c r="CA355" s="26"/>
      <c r="CB355" s="26"/>
      <c r="CC355" s="29"/>
      <c r="CD355" s="29">
        <f>+CD356+CD358+CD360</f>
        <v>2433172731.1208963</v>
      </c>
    </row>
    <row r="356" spans="2:82" ht="38.25" hidden="1" x14ac:dyDescent="0.2">
      <c r="B356" s="1">
        <v>3</v>
      </c>
      <c r="C356" s="30">
        <f t="shared" si="23"/>
        <v>1</v>
      </c>
      <c r="D356" s="30">
        <f t="shared" si="23"/>
        <v>7</v>
      </c>
      <c r="E356" s="37">
        <v>1</v>
      </c>
      <c r="F356" s="30"/>
      <c r="G356" s="30"/>
      <c r="H356" s="32" t="s">
        <v>218</v>
      </c>
      <c r="I356" s="33">
        <f>+I357</f>
        <v>1</v>
      </c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  <c r="AG356" s="26"/>
      <c r="AH356" s="26"/>
      <c r="AI356" s="26"/>
      <c r="AJ356" s="26"/>
      <c r="AK356" s="26"/>
      <c r="AL356" s="26"/>
      <c r="AM356" s="26"/>
      <c r="AN356" s="26"/>
      <c r="AO356" s="26"/>
      <c r="AP356" s="26"/>
      <c r="AQ356" s="26"/>
      <c r="AR356" s="26"/>
      <c r="AS356" s="26"/>
      <c r="AT356" s="26"/>
      <c r="AU356" s="26"/>
      <c r="AV356" s="26"/>
      <c r="AW356" s="26"/>
      <c r="AX356" s="26"/>
      <c r="AY356" s="26"/>
      <c r="AZ356" s="26"/>
      <c r="BA356" s="26"/>
      <c r="BB356" s="26"/>
      <c r="BC356" s="26"/>
      <c r="BD356" s="26"/>
      <c r="BE356" s="26"/>
      <c r="BF356" s="26"/>
      <c r="BG356" s="26"/>
      <c r="BH356" s="26"/>
      <c r="BI356" s="26"/>
      <c r="BJ356" s="26"/>
      <c r="BK356" s="26"/>
      <c r="BL356" s="26"/>
      <c r="BM356" s="26"/>
      <c r="BN356" s="26"/>
      <c r="BO356" s="26"/>
      <c r="BP356" s="26"/>
      <c r="BQ356" s="26"/>
      <c r="BR356" s="26"/>
      <c r="BS356" s="26"/>
      <c r="BT356" s="26"/>
      <c r="BU356" s="26"/>
      <c r="BV356" s="26"/>
      <c r="BW356" s="26"/>
      <c r="BX356" s="26"/>
      <c r="BY356" s="26"/>
      <c r="BZ356" s="26"/>
      <c r="CA356" s="26"/>
      <c r="CB356" s="26"/>
      <c r="CC356" s="33"/>
      <c r="CD356" s="33">
        <f>+CD357</f>
        <v>121658636.55604482</v>
      </c>
    </row>
    <row r="357" spans="2:82" ht="89.25" hidden="1" x14ac:dyDescent="0.2">
      <c r="B357" s="1">
        <v>4</v>
      </c>
      <c r="C357" s="18">
        <f t="shared" si="23"/>
        <v>1</v>
      </c>
      <c r="D357" s="18">
        <f t="shared" si="23"/>
        <v>7</v>
      </c>
      <c r="E357" s="18">
        <f>+E356</f>
        <v>1</v>
      </c>
      <c r="F357" s="18">
        <v>3</v>
      </c>
      <c r="G357" s="18"/>
      <c r="H357" s="34" t="s">
        <v>384</v>
      </c>
      <c r="I357" s="35">
        <v>1</v>
      </c>
      <c r="J357" s="36">
        <f>+I357</f>
        <v>1</v>
      </c>
      <c r="K357" s="26">
        <v>0</v>
      </c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F357" s="26"/>
      <c r="AG357" s="26"/>
      <c r="AH357" s="26"/>
      <c r="AI357" s="26"/>
      <c r="AJ357" s="26"/>
      <c r="AK357" s="26"/>
      <c r="AL357" s="26"/>
      <c r="AM357" s="26"/>
      <c r="AN357" s="26"/>
      <c r="AO357" s="26"/>
      <c r="AP357" s="26"/>
      <c r="AQ357" s="26"/>
      <c r="AR357" s="26"/>
      <c r="AS357" s="26"/>
      <c r="AT357" s="26"/>
      <c r="AU357" s="26"/>
      <c r="AV357" s="26"/>
      <c r="AW357" s="26"/>
      <c r="AX357" s="26"/>
      <c r="AY357" s="26"/>
      <c r="AZ357" s="26"/>
      <c r="BA357" s="26"/>
      <c r="BB357" s="26"/>
      <c r="BC357" s="26"/>
      <c r="BD357" s="26"/>
      <c r="BE357" s="26"/>
      <c r="BF357" s="26"/>
      <c r="BG357" s="26"/>
      <c r="BH357" s="26"/>
      <c r="BI357" s="26"/>
      <c r="BJ357" s="26"/>
      <c r="BK357" s="26"/>
      <c r="BL357" s="26"/>
      <c r="BM357" s="26"/>
      <c r="BN357" s="26"/>
      <c r="BO357" s="26"/>
      <c r="BP357" s="26"/>
      <c r="BQ357" s="26"/>
      <c r="BR357" s="26"/>
      <c r="BS357" s="26"/>
      <c r="BT357" s="26"/>
      <c r="BU357" s="26"/>
      <c r="BV357" s="26">
        <v>121658636.55604482</v>
      </c>
      <c r="BW357" s="26"/>
      <c r="BX357" s="26"/>
      <c r="BY357" s="26"/>
      <c r="BZ357" s="26"/>
      <c r="CA357" s="26"/>
      <c r="CB357" s="26"/>
      <c r="CC357" s="35"/>
      <c r="CD357" s="35">
        <f>+SUM(K357:CC357)</f>
        <v>121658636.55604482</v>
      </c>
    </row>
    <row r="358" spans="2:82" ht="25.5" hidden="1" x14ac:dyDescent="0.2">
      <c r="B358" s="1">
        <v>3</v>
      </c>
      <c r="C358" s="30">
        <f t="shared" si="23"/>
        <v>1</v>
      </c>
      <c r="D358" s="30">
        <f t="shared" si="23"/>
        <v>7</v>
      </c>
      <c r="E358" s="37">
        <v>2</v>
      </c>
      <c r="F358" s="30"/>
      <c r="G358" s="30"/>
      <c r="H358" s="32" t="s">
        <v>385</v>
      </c>
      <c r="I358" s="33">
        <f>+I359</f>
        <v>1</v>
      </c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  <c r="AG358" s="26"/>
      <c r="AH358" s="26"/>
      <c r="AI358" s="26"/>
      <c r="AJ358" s="26"/>
      <c r="AK358" s="26"/>
      <c r="AL358" s="26"/>
      <c r="AM358" s="26"/>
      <c r="AN358" s="26"/>
      <c r="AO358" s="26"/>
      <c r="AP358" s="26"/>
      <c r="AQ358" s="26"/>
      <c r="AR358" s="26"/>
      <c r="AS358" s="26"/>
      <c r="AT358" s="26"/>
      <c r="AU358" s="26"/>
      <c r="AV358" s="26"/>
      <c r="AW358" s="26"/>
      <c r="AX358" s="26"/>
      <c r="AY358" s="26"/>
      <c r="AZ358" s="26"/>
      <c r="BA358" s="26"/>
      <c r="BB358" s="26"/>
      <c r="BC358" s="26"/>
      <c r="BD358" s="26"/>
      <c r="BE358" s="26"/>
      <c r="BF358" s="26"/>
      <c r="BG358" s="26"/>
      <c r="BH358" s="26"/>
      <c r="BI358" s="26"/>
      <c r="BJ358" s="26"/>
      <c r="BK358" s="26"/>
      <c r="BL358" s="26"/>
      <c r="BM358" s="26"/>
      <c r="BN358" s="26"/>
      <c r="BO358" s="26"/>
      <c r="BP358" s="26"/>
      <c r="BQ358" s="26"/>
      <c r="BR358" s="26"/>
      <c r="BS358" s="26"/>
      <c r="BT358" s="26"/>
      <c r="BU358" s="26"/>
      <c r="BV358" s="26"/>
      <c r="BW358" s="26"/>
      <c r="BX358" s="26"/>
      <c r="BY358" s="26"/>
      <c r="BZ358" s="26"/>
      <c r="CA358" s="26"/>
      <c r="CB358" s="26"/>
      <c r="CC358" s="33"/>
      <c r="CD358" s="33">
        <f>+CD359</f>
        <v>1824879548.3406723</v>
      </c>
    </row>
    <row r="359" spans="2:82" ht="63.75" hidden="1" x14ac:dyDescent="0.2">
      <c r="B359" s="1">
        <v>4</v>
      </c>
      <c r="C359" s="18">
        <f t="shared" si="23"/>
        <v>1</v>
      </c>
      <c r="D359" s="18">
        <f t="shared" si="23"/>
        <v>7</v>
      </c>
      <c r="E359" s="18">
        <f>+E358</f>
        <v>2</v>
      </c>
      <c r="F359" s="18">
        <v>1</v>
      </c>
      <c r="G359" s="18"/>
      <c r="H359" s="34" t="s">
        <v>386</v>
      </c>
      <c r="I359" s="35">
        <v>1</v>
      </c>
      <c r="J359" s="36">
        <f>+I359</f>
        <v>1</v>
      </c>
      <c r="K359" s="26">
        <v>0</v>
      </c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AI359" s="26"/>
      <c r="AJ359" s="26"/>
      <c r="AK359" s="26"/>
      <c r="AL359" s="26"/>
      <c r="AM359" s="26"/>
      <c r="AN359" s="26"/>
      <c r="AO359" s="26"/>
      <c r="AP359" s="26"/>
      <c r="AQ359" s="26"/>
      <c r="AR359" s="26"/>
      <c r="AS359" s="26"/>
      <c r="AT359" s="26"/>
      <c r="AU359" s="26"/>
      <c r="AV359" s="26"/>
      <c r="AW359" s="26"/>
      <c r="AX359" s="26"/>
      <c r="AY359" s="26"/>
      <c r="AZ359" s="26"/>
      <c r="BA359" s="26"/>
      <c r="BB359" s="26"/>
      <c r="BC359" s="26"/>
      <c r="BD359" s="26"/>
      <c r="BE359" s="26"/>
      <c r="BF359" s="26"/>
      <c r="BG359" s="26"/>
      <c r="BH359" s="26"/>
      <c r="BI359" s="26"/>
      <c r="BJ359" s="26"/>
      <c r="BK359" s="26"/>
      <c r="BL359" s="26"/>
      <c r="BM359" s="26"/>
      <c r="BN359" s="26"/>
      <c r="BO359" s="26"/>
      <c r="BP359" s="26"/>
      <c r="BQ359" s="26"/>
      <c r="BR359" s="26"/>
      <c r="BS359" s="26"/>
      <c r="BT359" s="26"/>
      <c r="BU359" s="26"/>
      <c r="BV359" s="26">
        <v>1824879548.3406723</v>
      </c>
      <c r="BW359" s="26"/>
      <c r="BX359" s="26"/>
      <c r="BY359" s="26"/>
      <c r="BZ359" s="26"/>
      <c r="CA359" s="26"/>
      <c r="CB359" s="26"/>
      <c r="CC359" s="35"/>
      <c r="CD359" s="35">
        <f>+SUM(K359:CC359)</f>
        <v>1824879548.3406723</v>
      </c>
    </row>
    <row r="360" spans="2:82" ht="25.5" hidden="1" x14ac:dyDescent="0.2">
      <c r="B360" s="1">
        <v>3</v>
      </c>
      <c r="C360" s="30">
        <f t="shared" si="23"/>
        <v>1</v>
      </c>
      <c r="D360" s="30">
        <f t="shared" si="23"/>
        <v>7</v>
      </c>
      <c r="E360" s="37">
        <v>5</v>
      </c>
      <c r="F360" s="30"/>
      <c r="G360" s="30"/>
      <c r="H360" s="32" t="s">
        <v>387</v>
      </c>
      <c r="I360" s="33">
        <f>+I361</f>
        <v>1</v>
      </c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  <c r="AI360" s="26"/>
      <c r="AJ360" s="26"/>
      <c r="AK360" s="26"/>
      <c r="AL360" s="26"/>
      <c r="AM360" s="26"/>
      <c r="AN360" s="26"/>
      <c r="AO360" s="26"/>
      <c r="AP360" s="26"/>
      <c r="AQ360" s="26"/>
      <c r="AR360" s="26"/>
      <c r="AS360" s="26"/>
      <c r="AT360" s="26"/>
      <c r="AU360" s="26"/>
      <c r="AV360" s="26"/>
      <c r="AW360" s="26"/>
      <c r="AX360" s="26"/>
      <c r="AY360" s="26"/>
      <c r="AZ360" s="26"/>
      <c r="BA360" s="26"/>
      <c r="BB360" s="26"/>
      <c r="BC360" s="26"/>
      <c r="BD360" s="26"/>
      <c r="BE360" s="26"/>
      <c r="BF360" s="26"/>
      <c r="BG360" s="26"/>
      <c r="BH360" s="26"/>
      <c r="BI360" s="26"/>
      <c r="BJ360" s="26"/>
      <c r="BK360" s="26"/>
      <c r="BL360" s="26"/>
      <c r="BM360" s="26"/>
      <c r="BN360" s="26"/>
      <c r="BO360" s="26"/>
      <c r="BP360" s="26"/>
      <c r="BQ360" s="26"/>
      <c r="BR360" s="26"/>
      <c r="BS360" s="26"/>
      <c r="BT360" s="26"/>
      <c r="BU360" s="26"/>
      <c r="BV360" s="26"/>
      <c r="BW360" s="26"/>
      <c r="BX360" s="26"/>
      <c r="BY360" s="26"/>
      <c r="BZ360" s="26"/>
      <c r="CA360" s="26"/>
      <c r="CB360" s="26"/>
      <c r="CC360" s="33"/>
      <c r="CD360" s="33">
        <f>+CD361</f>
        <v>486634546.22417927</v>
      </c>
    </row>
    <row r="361" spans="2:82" ht="63.75" hidden="1" x14ac:dyDescent="0.2">
      <c r="B361" s="1">
        <v>4</v>
      </c>
      <c r="C361" s="18">
        <f t="shared" si="23"/>
        <v>1</v>
      </c>
      <c r="D361" s="18">
        <f t="shared" si="23"/>
        <v>7</v>
      </c>
      <c r="E361" s="18">
        <f>+E360</f>
        <v>5</v>
      </c>
      <c r="F361" s="18">
        <v>2</v>
      </c>
      <c r="G361" s="18"/>
      <c r="H361" s="34" t="s">
        <v>388</v>
      </c>
      <c r="I361" s="35">
        <v>1</v>
      </c>
      <c r="J361" s="36">
        <f>+I361</f>
        <v>1</v>
      </c>
      <c r="K361" s="26">
        <v>0</v>
      </c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/>
      <c r="AI361" s="26"/>
      <c r="AJ361" s="26"/>
      <c r="AK361" s="26"/>
      <c r="AL361" s="26"/>
      <c r="AM361" s="26"/>
      <c r="AN361" s="26"/>
      <c r="AO361" s="26"/>
      <c r="AP361" s="26"/>
      <c r="AQ361" s="26"/>
      <c r="AR361" s="26"/>
      <c r="AS361" s="26"/>
      <c r="AT361" s="26"/>
      <c r="AU361" s="26"/>
      <c r="AV361" s="26"/>
      <c r="AW361" s="26"/>
      <c r="AX361" s="26"/>
      <c r="AY361" s="26"/>
      <c r="AZ361" s="26"/>
      <c r="BA361" s="26"/>
      <c r="BB361" s="26"/>
      <c r="BC361" s="26"/>
      <c r="BD361" s="26"/>
      <c r="BE361" s="26"/>
      <c r="BF361" s="26"/>
      <c r="BG361" s="26"/>
      <c r="BH361" s="26"/>
      <c r="BI361" s="26"/>
      <c r="BJ361" s="26"/>
      <c r="BK361" s="26"/>
      <c r="BL361" s="26"/>
      <c r="BM361" s="26"/>
      <c r="BN361" s="26"/>
      <c r="BO361" s="26"/>
      <c r="BP361" s="26"/>
      <c r="BQ361" s="26"/>
      <c r="BR361" s="26"/>
      <c r="BS361" s="26"/>
      <c r="BT361" s="26"/>
      <c r="BU361" s="26"/>
      <c r="BV361" s="26">
        <v>486634546.22417927</v>
      </c>
      <c r="BW361" s="26"/>
      <c r="BX361" s="26"/>
      <c r="BY361" s="26"/>
      <c r="BZ361" s="26"/>
      <c r="CA361" s="26"/>
      <c r="CB361" s="26"/>
      <c r="CC361" s="35"/>
      <c r="CD361" s="35">
        <f>+SUM(K361:CC361)</f>
        <v>486634546.22417927</v>
      </c>
    </row>
    <row r="362" spans="2:82" s="70" customFormat="1" hidden="1" x14ac:dyDescent="0.2">
      <c r="B362" s="73">
        <v>0</v>
      </c>
      <c r="C362" s="74">
        <v>0</v>
      </c>
      <c r="D362" s="74"/>
      <c r="E362" s="74"/>
      <c r="F362" s="74"/>
      <c r="G362" s="75" t="s">
        <v>389</v>
      </c>
      <c r="H362" s="74" t="s">
        <v>390</v>
      </c>
      <c r="I362" s="76">
        <f>+I363</f>
        <v>2</v>
      </c>
      <c r="K362" s="77"/>
      <c r="L362" s="77"/>
      <c r="M362" s="77"/>
      <c r="N362" s="77"/>
      <c r="O362" s="77"/>
      <c r="P362" s="77"/>
      <c r="Q362" s="77"/>
      <c r="R362" s="77"/>
      <c r="S362" s="77"/>
      <c r="T362" s="77"/>
      <c r="U362" s="77"/>
      <c r="V362" s="77"/>
      <c r="W362" s="77"/>
      <c r="X362" s="77"/>
      <c r="Y362" s="77"/>
      <c r="Z362" s="77"/>
      <c r="AA362" s="77"/>
      <c r="AB362" s="77"/>
      <c r="AC362" s="77"/>
      <c r="AD362" s="77"/>
      <c r="AE362" s="77"/>
      <c r="AF362" s="77"/>
      <c r="AG362" s="77"/>
      <c r="AH362" s="77"/>
      <c r="AI362" s="77"/>
      <c r="AJ362" s="77"/>
      <c r="AK362" s="77"/>
      <c r="AL362" s="77"/>
      <c r="AM362" s="77"/>
      <c r="AN362" s="77"/>
      <c r="AO362" s="77"/>
      <c r="AP362" s="77"/>
      <c r="AQ362" s="77"/>
      <c r="AR362" s="77"/>
      <c r="AS362" s="77"/>
      <c r="AT362" s="77"/>
      <c r="AU362" s="77"/>
      <c r="AV362" s="77"/>
      <c r="AW362" s="77"/>
      <c r="AX362" s="77"/>
      <c r="AY362" s="77"/>
      <c r="AZ362" s="77"/>
      <c r="BA362" s="77"/>
      <c r="BB362" s="77"/>
      <c r="BC362" s="77"/>
      <c r="BD362" s="77"/>
      <c r="BE362" s="77"/>
      <c r="BF362" s="77"/>
      <c r="BG362" s="77"/>
      <c r="BH362" s="77"/>
      <c r="BI362" s="77"/>
      <c r="BJ362" s="77"/>
      <c r="BK362" s="77"/>
      <c r="BL362" s="77"/>
      <c r="BM362" s="77"/>
      <c r="BN362" s="77"/>
      <c r="BO362" s="77"/>
      <c r="BP362" s="77"/>
      <c r="BQ362" s="77"/>
      <c r="BR362" s="77"/>
      <c r="BS362" s="77"/>
      <c r="BT362" s="77"/>
      <c r="BU362" s="77"/>
      <c r="BV362" s="77"/>
      <c r="BW362" s="77"/>
      <c r="BX362" s="77"/>
      <c r="BY362" s="77"/>
      <c r="BZ362" s="77"/>
      <c r="CA362" s="77"/>
      <c r="CB362" s="77"/>
      <c r="CC362" s="76"/>
      <c r="CD362" s="76">
        <f>+CD363</f>
        <v>35739257594.829605</v>
      </c>
    </row>
    <row r="363" spans="2:82" s="70" customFormat="1" hidden="1" x14ac:dyDescent="0.2">
      <c r="B363" s="78">
        <v>1</v>
      </c>
      <c r="C363" s="74">
        <v>1</v>
      </c>
      <c r="D363" s="74"/>
      <c r="E363" s="74"/>
      <c r="F363" s="74"/>
      <c r="G363" s="74"/>
      <c r="H363" s="74" t="s">
        <v>203</v>
      </c>
      <c r="I363" s="76">
        <f>+I364</f>
        <v>2</v>
      </c>
      <c r="K363" s="69"/>
      <c r="L363" s="69"/>
      <c r="M363" s="69"/>
      <c r="N363" s="69"/>
      <c r="O363" s="69"/>
      <c r="P363" s="69"/>
      <c r="Q363" s="69"/>
      <c r="R363" s="69"/>
      <c r="S363" s="69"/>
      <c r="T363" s="69"/>
      <c r="U363" s="69"/>
      <c r="V363" s="69"/>
      <c r="W363" s="69"/>
      <c r="X363" s="69"/>
      <c r="Y363" s="69"/>
      <c r="Z363" s="69"/>
      <c r="AA363" s="69"/>
      <c r="AB363" s="69"/>
      <c r="AC363" s="69"/>
      <c r="AD363" s="69"/>
      <c r="AE363" s="69"/>
      <c r="AF363" s="69"/>
      <c r="AG363" s="69"/>
      <c r="AH363" s="69"/>
      <c r="AI363" s="69"/>
      <c r="AJ363" s="69"/>
      <c r="AK363" s="69"/>
      <c r="AL363" s="69"/>
      <c r="AM363" s="69"/>
      <c r="AN363" s="69"/>
      <c r="AO363" s="69"/>
      <c r="AP363" s="69"/>
      <c r="AQ363" s="69"/>
      <c r="AR363" s="69"/>
      <c r="AS363" s="69"/>
      <c r="AT363" s="69"/>
      <c r="AU363" s="69"/>
      <c r="AV363" s="69"/>
      <c r="AW363" s="69"/>
      <c r="AX363" s="69"/>
      <c r="AY363" s="69"/>
      <c r="AZ363" s="69"/>
      <c r="BA363" s="69"/>
      <c r="BB363" s="69"/>
      <c r="BC363" s="69"/>
      <c r="BD363" s="69"/>
      <c r="BE363" s="69"/>
      <c r="BF363" s="69"/>
      <c r="BG363" s="69"/>
      <c r="BH363" s="69"/>
      <c r="BI363" s="69"/>
      <c r="BJ363" s="69"/>
      <c r="BK363" s="69"/>
      <c r="BL363" s="69"/>
      <c r="BM363" s="69"/>
      <c r="BN363" s="69"/>
      <c r="BO363" s="69"/>
      <c r="BP363" s="69"/>
      <c r="BQ363" s="69"/>
      <c r="BR363" s="69"/>
      <c r="BS363" s="69"/>
      <c r="BT363" s="69"/>
      <c r="BU363" s="69"/>
      <c r="BV363" s="69"/>
      <c r="BW363" s="69"/>
      <c r="BX363" s="69"/>
      <c r="BY363" s="69"/>
      <c r="BZ363" s="69"/>
      <c r="CA363" s="69"/>
      <c r="CB363" s="69"/>
      <c r="CC363" s="76"/>
      <c r="CD363" s="76">
        <f>+CD364</f>
        <v>35739257594.829605</v>
      </c>
    </row>
    <row r="364" spans="2:82" s="70" customFormat="1" hidden="1" x14ac:dyDescent="0.2">
      <c r="B364" s="78">
        <v>2</v>
      </c>
      <c r="C364" s="79">
        <f>+C363</f>
        <v>1</v>
      </c>
      <c r="D364" s="79">
        <v>2</v>
      </c>
      <c r="E364" s="79"/>
      <c r="F364" s="79"/>
      <c r="G364" s="79"/>
      <c r="H364" s="79" t="s">
        <v>215</v>
      </c>
      <c r="I364" s="80">
        <f>+I365+I367</f>
        <v>2</v>
      </c>
      <c r="K364" s="69"/>
      <c r="L364" s="69"/>
      <c r="M364" s="69"/>
      <c r="N364" s="69"/>
      <c r="O364" s="69"/>
      <c r="P364" s="69"/>
      <c r="Q364" s="69"/>
      <c r="R364" s="69"/>
      <c r="S364" s="69"/>
      <c r="T364" s="69"/>
      <c r="U364" s="69"/>
      <c r="V364" s="69"/>
      <c r="W364" s="69"/>
      <c r="X364" s="69"/>
      <c r="Y364" s="69"/>
      <c r="Z364" s="69"/>
      <c r="AA364" s="69"/>
      <c r="AB364" s="69"/>
      <c r="AC364" s="69"/>
      <c r="AD364" s="69"/>
      <c r="AE364" s="69"/>
      <c r="AF364" s="69"/>
      <c r="AG364" s="69"/>
      <c r="AH364" s="69"/>
      <c r="AI364" s="69"/>
      <c r="AJ364" s="69"/>
      <c r="AK364" s="69"/>
      <c r="AL364" s="69"/>
      <c r="AM364" s="69"/>
      <c r="AN364" s="69"/>
      <c r="AO364" s="69"/>
      <c r="AP364" s="69"/>
      <c r="AQ364" s="69"/>
      <c r="AR364" s="69"/>
      <c r="AS364" s="69"/>
      <c r="AT364" s="69"/>
      <c r="AU364" s="69"/>
      <c r="AV364" s="69"/>
      <c r="AW364" s="69"/>
      <c r="AX364" s="69"/>
      <c r="AY364" s="69"/>
      <c r="AZ364" s="69"/>
      <c r="BA364" s="69"/>
      <c r="BB364" s="69"/>
      <c r="BC364" s="69"/>
      <c r="BD364" s="69"/>
      <c r="BE364" s="69"/>
      <c r="BF364" s="69"/>
      <c r="BG364" s="69"/>
      <c r="BH364" s="69"/>
      <c r="BI364" s="69"/>
      <c r="BJ364" s="69"/>
      <c r="BK364" s="69"/>
      <c r="BL364" s="69"/>
      <c r="BM364" s="69"/>
      <c r="BN364" s="69"/>
      <c r="BO364" s="69"/>
      <c r="BP364" s="69"/>
      <c r="BQ364" s="69"/>
      <c r="BR364" s="69"/>
      <c r="BS364" s="69"/>
      <c r="BT364" s="69"/>
      <c r="BU364" s="69"/>
      <c r="BV364" s="69"/>
      <c r="BW364" s="69"/>
      <c r="BX364" s="69"/>
      <c r="BY364" s="69"/>
      <c r="BZ364" s="69"/>
      <c r="CA364" s="69"/>
      <c r="CB364" s="69"/>
      <c r="CC364" s="80"/>
      <c r="CD364" s="80">
        <f>+CD365+CD367</f>
        <v>35739257594.829605</v>
      </c>
    </row>
    <row r="365" spans="2:82" s="70" customFormat="1" ht="25.5" hidden="1" x14ac:dyDescent="0.2">
      <c r="B365" s="78">
        <v>3</v>
      </c>
      <c r="C365" s="79">
        <f>+C364</f>
        <v>1</v>
      </c>
      <c r="D365" s="79">
        <f>+D364</f>
        <v>2</v>
      </c>
      <c r="E365" s="81">
        <v>1</v>
      </c>
      <c r="F365" s="79"/>
      <c r="G365" s="79"/>
      <c r="H365" s="82" t="s">
        <v>316</v>
      </c>
      <c r="I365" s="71">
        <f>+I366</f>
        <v>1</v>
      </c>
      <c r="K365" s="69"/>
      <c r="L365" s="69"/>
      <c r="M365" s="69"/>
      <c r="N365" s="69"/>
      <c r="O365" s="69"/>
      <c r="P365" s="69"/>
      <c r="Q365" s="69"/>
      <c r="R365" s="69"/>
      <c r="S365" s="69"/>
      <c r="T365" s="69"/>
      <c r="U365" s="69"/>
      <c r="V365" s="69"/>
      <c r="W365" s="69"/>
      <c r="X365" s="69"/>
      <c r="Y365" s="69"/>
      <c r="Z365" s="69"/>
      <c r="AA365" s="69"/>
      <c r="AB365" s="69"/>
      <c r="AC365" s="69"/>
      <c r="AD365" s="69"/>
      <c r="AE365" s="69"/>
      <c r="AF365" s="69"/>
      <c r="AG365" s="69"/>
      <c r="AH365" s="69"/>
      <c r="AI365" s="69"/>
      <c r="AJ365" s="69"/>
      <c r="AK365" s="69"/>
      <c r="AL365" s="69"/>
      <c r="AM365" s="69"/>
      <c r="AN365" s="69"/>
      <c r="AO365" s="69"/>
      <c r="AP365" s="69"/>
      <c r="AQ365" s="69"/>
      <c r="AR365" s="69"/>
      <c r="AS365" s="69"/>
      <c r="AT365" s="69"/>
      <c r="AU365" s="69"/>
      <c r="AV365" s="69"/>
      <c r="AW365" s="69"/>
      <c r="AX365" s="69"/>
      <c r="AY365" s="69"/>
      <c r="AZ365" s="69"/>
      <c r="BA365" s="69"/>
      <c r="BB365" s="69"/>
      <c r="BC365" s="69"/>
      <c r="BD365" s="69"/>
      <c r="BE365" s="69"/>
      <c r="BF365" s="69"/>
      <c r="BG365" s="69"/>
      <c r="BH365" s="69"/>
      <c r="BI365" s="69"/>
      <c r="BJ365" s="69"/>
      <c r="BK365" s="69"/>
      <c r="BL365" s="69"/>
      <c r="BM365" s="69"/>
      <c r="BN365" s="69"/>
      <c r="BO365" s="69"/>
      <c r="BP365" s="69"/>
      <c r="BQ365" s="69"/>
      <c r="BR365" s="69"/>
      <c r="BS365" s="69"/>
      <c r="BT365" s="69"/>
      <c r="BU365" s="69"/>
      <c r="BV365" s="69"/>
      <c r="BW365" s="69"/>
      <c r="BX365" s="69"/>
      <c r="BY365" s="69"/>
      <c r="BZ365" s="69"/>
      <c r="CA365" s="69"/>
      <c r="CB365" s="69"/>
      <c r="CC365" s="71"/>
      <c r="CD365" s="71">
        <f>+CD366</f>
        <v>34650675557.302818</v>
      </c>
    </row>
    <row r="366" spans="2:82" s="70" customFormat="1" ht="51" hidden="1" x14ac:dyDescent="0.2">
      <c r="B366" s="78">
        <v>4</v>
      </c>
      <c r="C366" s="79">
        <f>+C365</f>
        <v>1</v>
      </c>
      <c r="D366" s="79">
        <f>+D365</f>
        <v>2</v>
      </c>
      <c r="E366" s="79">
        <f>+E365</f>
        <v>1</v>
      </c>
      <c r="F366" s="79">
        <v>2</v>
      </c>
      <c r="G366" s="79"/>
      <c r="H366" s="83" t="s">
        <v>391</v>
      </c>
      <c r="I366" s="71">
        <v>1</v>
      </c>
      <c r="J366" s="84">
        <f>+I366</f>
        <v>1</v>
      </c>
      <c r="K366" s="69">
        <v>414632118</v>
      </c>
      <c r="L366" s="69"/>
      <c r="M366" s="69"/>
      <c r="N366" s="69"/>
      <c r="O366" s="69"/>
      <c r="P366" s="69"/>
      <c r="Q366" s="69"/>
      <c r="R366" s="69"/>
      <c r="S366" s="69">
        <v>1663384112.28</v>
      </c>
      <c r="T366" s="69"/>
      <c r="U366" s="69"/>
      <c r="V366" s="69"/>
      <c r="W366" s="69"/>
      <c r="X366" s="69"/>
      <c r="Y366" s="69"/>
      <c r="Z366" s="69"/>
      <c r="AA366" s="69"/>
      <c r="AB366" s="69"/>
      <c r="AC366" s="69"/>
      <c r="AD366" s="69"/>
      <c r="AE366" s="69"/>
      <c r="AF366" s="69"/>
      <c r="AG366" s="69"/>
      <c r="AH366" s="69"/>
      <c r="AI366" s="69"/>
      <c r="AJ366" s="85">
        <v>3270284446.375</v>
      </c>
      <c r="AK366" s="69"/>
      <c r="AL366" s="69"/>
      <c r="AM366" s="85">
        <v>17098462445.127815</v>
      </c>
      <c r="AN366" s="69"/>
      <c r="AO366" s="69"/>
      <c r="AP366" s="69"/>
      <c r="AQ366" s="69"/>
      <c r="AR366" s="69"/>
      <c r="AS366" s="69"/>
      <c r="AT366" s="69"/>
      <c r="AU366" s="69"/>
      <c r="AV366" s="69">
        <v>11418995657.68</v>
      </c>
      <c r="AW366" s="69">
        <v>636754539.98000002</v>
      </c>
      <c r="AX366" s="69"/>
      <c r="AY366" s="69"/>
      <c r="AZ366" s="69"/>
      <c r="BA366" s="69"/>
      <c r="BB366" s="69"/>
      <c r="BC366" s="69"/>
      <c r="BD366" s="69">
        <v>1</v>
      </c>
      <c r="BE366" s="69"/>
      <c r="BF366" s="69"/>
      <c r="BG366" s="69">
        <v>148162236.86000001</v>
      </c>
      <c r="BH366" s="69"/>
      <c r="BI366" s="69"/>
      <c r="BJ366" s="69"/>
      <c r="BK366" s="69"/>
      <c r="BL366" s="69"/>
      <c r="BM366" s="69"/>
      <c r="BN366" s="69"/>
      <c r="BO366" s="69"/>
      <c r="BP366" s="69"/>
      <c r="BQ366" s="69"/>
      <c r="BR366" s="69"/>
      <c r="BS366" s="69"/>
      <c r="BT366" s="69"/>
      <c r="BU366" s="69"/>
      <c r="BV366" s="69"/>
      <c r="BW366" s="69"/>
      <c r="BX366" s="69"/>
      <c r="BY366" s="69"/>
      <c r="BZ366" s="69"/>
      <c r="CA366" s="69"/>
      <c r="CB366" s="69"/>
      <c r="CC366" s="71"/>
      <c r="CD366" s="71">
        <f>+SUM(K366:CC366)</f>
        <v>34650675557.302818</v>
      </c>
    </row>
    <row r="367" spans="2:82" s="70" customFormat="1" ht="13.5" hidden="1" x14ac:dyDescent="0.2">
      <c r="B367" s="78">
        <v>3</v>
      </c>
      <c r="C367" s="79">
        <f>+C366</f>
        <v>1</v>
      </c>
      <c r="D367" s="79">
        <f>+D366</f>
        <v>2</v>
      </c>
      <c r="E367" s="81">
        <v>4</v>
      </c>
      <c r="F367" s="79"/>
      <c r="G367" s="79"/>
      <c r="H367" s="82" t="s">
        <v>297</v>
      </c>
      <c r="I367" s="71">
        <f>+I368</f>
        <v>1</v>
      </c>
      <c r="K367" s="69"/>
      <c r="L367" s="69"/>
      <c r="M367" s="69"/>
      <c r="N367" s="69"/>
      <c r="O367" s="69"/>
      <c r="P367" s="69"/>
      <c r="Q367" s="69"/>
      <c r="R367" s="69"/>
      <c r="S367" s="69"/>
      <c r="T367" s="69"/>
      <c r="U367" s="69"/>
      <c r="V367" s="69"/>
      <c r="W367" s="69"/>
      <c r="X367" s="69"/>
      <c r="Y367" s="69"/>
      <c r="Z367" s="69"/>
      <c r="AA367" s="69"/>
      <c r="AB367" s="69"/>
      <c r="AC367" s="69"/>
      <c r="AD367" s="69"/>
      <c r="AE367" s="69"/>
      <c r="AF367" s="69"/>
      <c r="AG367" s="69"/>
      <c r="AH367" s="69"/>
      <c r="AI367" s="69"/>
      <c r="AJ367" s="69"/>
      <c r="AK367" s="69"/>
      <c r="AL367" s="69"/>
      <c r="AM367" s="69"/>
      <c r="AN367" s="69"/>
      <c r="AO367" s="69"/>
      <c r="AP367" s="69"/>
      <c r="AQ367" s="69"/>
      <c r="AR367" s="69"/>
      <c r="AS367" s="69"/>
      <c r="AT367" s="69"/>
      <c r="AU367" s="69"/>
      <c r="AV367" s="69"/>
      <c r="AW367" s="69"/>
      <c r="AX367" s="69"/>
      <c r="AY367" s="69"/>
      <c r="AZ367" s="69"/>
      <c r="BA367" s="69"/>
      <c r="BB367" s="69"/>
      <c r="BC367" s="69"/>
      <c r="BD367" s="69"/>
      <c r="BE367" s="69"/>
      <c r="BF367" s="69"/>
      <c r="BG367" s="69"/>
      <c r="BH367" s="69"/>
      <c r="BI367" s="69"/>
      <c r="BJ367" s="69"/>
      <c r="BK367" s="69"/>
      <c r="BL367" s="69"/>
      <c r="BM367" s="69"/>
      <c r="BN367" s="69"/>
      <c r="BO367" s="69"/>
      <c r="BP367" s="69"/>
      <c r="BQ367" s="69"/>
      <c r="BR367" s="69"/>
      <c r="BS367" s="69"/>
      <c r="BT367" s="69"/>
      <c r="BU367" s="69"/>
      <c r="BV367" s="69"/>
      <c r="BW367" s="69"/>
      <c r="BX367" s="69"/>
      <c r="BY367" s="69"/>
      <c r="BZ367" s="69"/>
      <c r="CA367" s="69"/>
      <c r="CB367" s="69"/>
      <c r="CC367" s="71"/>
      <c r="CD367" s="71">
        <f>+CD368</f>
        <v>1088582037.5267899</v>
      </c>
    </row>
    <row r="368" spans="2:82" s="70" customFormat="1" ht="51" hidden="1" x14ac:dyDescent="0.2">
      <c r="B368" s="78">
        <v>4</v>
      </c>
      <c r="C368" s="79">
        <f>+C367</f>
        <v>1</v>
      </c>
      <c r="D368" s="79">
        <f>+D367</f>
        <v>2</v>
      </c>
      <c r="E368" s="79">
        <f>+E367</f>
        <v>4</v>
      </c>
      <c r="F368" s="79">
        <v>1</v>
      </c>
      <c r="G368" s="79"/>
      <c r="H368" s="83" t="s">
        <v>392</v>
      </c>
      <c r="I368" s="71">
        <v>1</v>
      </c>
      <c r="J368" s="84">
        <f>+I368</f>
        <v>1</v>
      </c>
      <c r="K368" s="86">
        <v>0</v>
      </c>
      <c r="L368" s="69"/>
      <c r="M368" s="69"/>
      <c r="N368" s="69"/>
      <c r="O368" s="69"/>
      <c r="P368" s="69"/>
      <c r="Q368" s="69"/>
      <c r="R368" s="69"/>
      <c r="S368" s="69"/>
      <c r="T368" s="69"/>
      <c r="U368" s="69"/>
      <c r="V368" s="69"/>
      <c r="W368" s="69"/>
      <c r="X368" s="69"/>
      <c r="Y368" s="69"/>
      <c r="Z368" s="69"/>
      <c r="AA368" s="69"/>
      <c r="AB368" s="69"/>
      <c r="AC368" s="69"/>
      <c r="AD368" s="69"/>
      <c r="AE368" s="69"/>
      <c r="AF368" s="69"/>
      <c r="AG368" s="69"/>
      <c r="AH368" s="69"/>
      <c r="AI368" s="69"/>
      <c r="AJ368" s="69"/>
      <c r="AK368" s="69"/>
      <c r="AL368" s="69"/>
      <c r="AM368" s="69"/>
      <c r="AN368" s="69"/>
      <c r="AO368" s="69"/>
      <c r="AP368" s="69"/>
      <c r="AQ368" s="69"/>
      <c r="AR368" s="69">
        <f>1088581952.47679+85.05</f>
        <v>1088582037.5267899</v>
      </c>
      <c r="AS368" s="69"/>
      <c r="AT368" s="69"/>
      <c r="AU368" s="69"/>
      <c r="AV368" s="69"/>
      <c r="AW368" s="69"/>
      <c r="AX368" s="69"/>
      <c r="AY368" s="69"/>
      <c r="AZ368" s="69"/>
      <c r="BA368" s="69"/>
      <c r="BB368" s="69"/>
      <c r="BC368" s="69"/>
      <c r="BD368" s="69"/>
      <c r="BE368" s="69"/>
      <c r="BF368" s="69"/>
      <c r="BG368" s="69"/>
      <c r="BH368" s="69"/>
      <c r="BI368" s="69"/>
      <c r="BJ368" s="69"/>
      <c r="BK368" s="69"/>
      <c r="BL368" s="69"/>
      <c r="BM368" s="69"/>
      <c r="BN368" s="69"/>
      <c r="BO368" s="69"/>
      <c r="BP368" s="69"/>
      <c r="BQ368" s="69"/>
      <c r="BR368" s="69"/>
      <c r="BS368" s="69"/>
      <c r="BT368" s="69"/>
      <c r="BU368" s="69"/>
      <c r="BV368" s="69"/>
      <c r="BW368" s="69"/>
      <c r="BX368" s="69"/>
      <c r="BY368" s="69"/>
      <c r="BZ368" s="69"/>
      <c r="CA368" s="69"/>
      <c r="CB368" s="69"/>
      <c r="CC368" s="71"/>
      <c r="CD368" s="71">
        <f>+SUM(K368:CC368)</f>
        <v>1088582037.5267899</v>
      </c>
    </row>
    <row r="369" spans="2:82" hidden="1" x14ac:dyDescent="0.2">
      <c r="B369" s="17">
        <v>0</v>
      </c>
      <c r="C369" s="19">
        <v>0</v>
      </c>
      <c r="D369" s="19"/>
      <c r="E369" s="19"/>
      <c r="F369" s="19"/>
      <c r="G369" s="20" t="s">
        <v>393</v>
      </c>
      <c r="H369" s="20" t="s">
        <v>394</v>
      </c>
      <c r="I369" s="21">
        <f>+I370</f>
        <v>4</v>
      </c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  <c r="AR369" s="22"/>
      <c r="AS369" s="22"/>
      <c r="AT369" s="22"/>
      <c r="AU369" s="22"/>
      <c r="AV369" s="22"/>
      <c r="AW369" s="22"/>
      <c r="AX369" s="22"/>
      <c r="AY369" s="22"/>
      <c r="AZ369" s="22"/>
      <c r="BA369" s="22"/>
      <c r="BB369" s="22"/>
      <c r="BC369" s="22"/>
      <c r="BD369" s="22"/>
      <c r="BE369" s="22"/>
      <c r="BF369" s="22"/>
      <c r="BG369" s="22"/>
      <c r="BH369" s="22"/>
      <c r="BI369" s="22"/>
      <c r="BJ369" s="22"/>
      <c r="BK369" s="22"/>
      <c r="BL369" s="22"/>
      <c r="BM369" s="22"/>
      <c r="BN369" s="22"/>
      <c r="BO369" s="22"/>
      <c r="BP369" s="22"/>
      <c r="BQ369" s="22"/>
      <c r="BR369" s="22"/>
      <c r="BS369" s="22"/>
      <c r="BT369" s="22"/>
      <c r="BU369" s="22"/>
      <c r="BV369" s="22"/>
      <c r="BW369" s="22"/>
      <c r="BX369" s="22"/>
      <c r="BY369" s="22"/>
      <c r="BZ369" s="22"/>
      <c r="CA369" s="22"/>
      <c r="CB369" s="22"/>
      <c r="CC369" s="21"/>
      <c r="CD369" s="21">
        <f>+CD370</f>
        <v>2107901994.9890265</v>
      </c>
    </row>
    <row r="370" spans="2:82" hidden="1" x14ac:dyDescent="0.2">
      <c r="B370" s="1">
        <v>1</v>
      </c>
      <c r="C370" s="24">
        <v>1</v>
      </c>
      <c r="D370" s="24"/>
      <c r="E370" s="24"/>
      <c r="F370" s="24"/>
      <c r="G370" s="24"/>
      <c r="H370" s="24" t="s">
        <v>203</v>
      </c>
      <c r="I370" s="25">
        <f>+I371</f>
        <v>4</v>
      </c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F370" s="26"/>
      <c r="AG370" s="26"/>
      <c r="AH370" s="26"/>
      <c r="AI370" s="26"/>
      <c r="AJ370" s="26"/>
      <c r="AK370" s="26"/>
      <c r="AL370" s="26"/>
      <c r="AM370" s="26"/>
      <c r="AN370" s="26"/>
      <c r="AO370" s="26"/>
      <c r="AP370" s="26"/>
      <c r="AQ370" s="26"/>
      <c r="AR370" s="26"/>
      <c r="AS370" s="26"/>
      <c r="AT370" s="26"/>
      <c r="AU370" s="26"/>
      <c r="AV370" s="26"/>
      <c r="AW370" s="26"/>
      <c r="AX370" s="26"/>
      <c r="AY370" s="26"/>
      <c r="AZ370" s="26"/>
      <c r="BA370" s="26"/>
      <c r="BB370" s="26"/>
      <c r="BC370" s="26"/>
      <c r="BD370" s="26"/>
      <c r="BE370" s="26"/>
      <c r="BF370" s="26"/>
      <c r="BG370" s="26"/>
      <c r="BH370" s="26"/>
      <c r="BI370" s="26"/>
      <c r="BJ370" s="26"/>
      <c r="BK370" s="26"/>
      <c r="BL370" s="26"/>
      <c r="BM370" s="26"/>
      <c r="BN370" s="26"/>
      <c r="BO370" s="26"/>
      <c r="BP370" s="26"/>
      <c r="BQ370" s="26"/>
      <c r="BR370" s="26"/>
      <c r="BS370" s="26"/>
      <c r="BT370" s="26"/>
      <c r="BU370" s="26"/>
      <c r="BV370" s="26"/>
      <c r="BW370" s="26"/>
      <c r="BX370" s="26"/>
      <c r="BY370" s="26"/>
      <c r="BZ370" s="26"/>
      <c r="CA370" s="26"/>
      <c r="CB370" s="26"/>
      <c r="CC370" s="25"/>
      <c r="CD370" s="25">
        <f>+CD371</f>
        <v>2107901994.9890265</v>
      </c>
    </row>
    <row r="371" spans="2:82" hidden="1" x14ac:dyDescent="0.2">
      <c r="B371" s="1">
        <v>2</v>
      </c>
      <c r="C371" s="28">
        <f t="shared" ref="C371:D379" si="24">+C370</f>
        <v>1</v>
      </c>
      <c r="D371" s="28">
        <v>3</v>
      </c>
      <c r="E371" s="28"/>
      <c r="F371" s="28"/>
      <c r="G371" s="28"/>
      <c r="H371" s="28" t="s">
        <v>289</v>
      </c>
      <c r="I371" s="29">
        <f>+I372+I374+I376+I378</f>
        <v>4</v>
      </c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  <c r="AG371" s="26"/>
      <c r="AH371" s="26"/>
      <c r="AI371" s="26"/>
      <c r="AJ371" s="26"/>
      <c r="AK371" s="26"/>
      <c r="AL371" s="26"/>
      <c r="AM371" s="26"/>
      <c r="AN371" s="26"/>
      <c r="AO371" s="26"/>
      <c r="AP371" s="26"/>
      <c r="AQ371" s="26"/>
      <c r="AR371" s="26"/>
      <c r="AS371" s="26"/>
      <c r="AT371" s="26"/>
      <c r="AU371" s="26"/>
      <c r="AV371" s="26"/>
      <c r="AW371" s="26"/>
      <c r="AX371" s="26"/>
      <c r="AY371" s="26"/>
      <c r="AZ371" s="26"/>
      <c r="BA371" s="26"/>
      <c r="BB371" s="26"/>
      <c r="BC371" s="26"/>
      <c r="BD371" s="26"/>
      <c r="BE371" s="26"/>
      <c r="BF371" s="26"/>
      <c r="BG371" s="26"/>
      <c r="BH371" s="26"/>
      <c r="BI371" s="26"/>
      <c r="BJ371" s="26"/>
      <c r="BK371" s="26"/>
      <c r="BL371" s="26"/>
      <c r="BM371" s="26"/>
      <c r="BN371" s="26"/>
      <c r="BO371" s="26"/>
      <c r="BP371" s="26"/>
      <c r="BQ371" s="26"/>
      <c r="BR371" s="26"/>
      <c r="BS371" s="26"/>
      <c r="BT371" s="26"/>
      <c r="BU371" s="26"/>
      <c r="BV371" s="26"/>
      <c r="BW371" s="26"/>
      <c r="BX371" s="26"/>
      <c r="BY371" s="26"/>
      <c r="BZ371" s="26"/>
      <c r="CA371" s="26"/>
      <c r="CB371" s="26"/>
      <c r="CC371" s="29"/>
      <c r="CD371" s="29">
        <f>+CD372+CD374+CD376+CD378</f>
        <v>2107901994.9890265</v>
      </c>
    </row>
    <row r="372" spans="2:82" ht="38.25" hidden="1" x14ac:dyDescent="0.2">
      <c r="B372" s="1">
        <v>3</v>
      </c>
      <c r="C372" s="30">
        <f t="shared" si="24"/>
        <v>1</v>
      </c>
      <c r="D372" s="30">
        <f t="shared" si="24"/>
        <v>3</v>
      </c>
      <c r="E372" s="37">
        <v>2</v>
      </c>
      <c r="F372" s="30"/>
      <c r="G372" s="30"/>
      <c r="H372" s="32" t="s">
        <v>395</v>
      </c>
      <c r="I372" s="33">
        <f>+I373</f>
        <v>1</v>
      </c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F372" s="26"/>
      <c r="AG372" s="26"/>
      <c r="AH372" s="26"/>
      <c r="AI372" s="26"/>
      <c r="AJ372" s="26"/>
      <c r="AK372" s="26"/>
      <c r="AL372" s="26"/>
      <c r="AM372" s="26"/>
      <c r="AN372" s="26"/>
      <c r="AO372" s="26"/>
      <c r="AP372" s="26"/>
      <c r="AQ372" s="26"/>
      <c r="AR372" s="26"/>
      <c r="AS372" s="26"/>
      <c r="AT372" s="26"/>
      <c r="AU372" s="26"/>
      <c r="AV372" s="26"/>
      <c r="AW372" s="26"/>
      <c r="AX372" s="26"/>
      <c r="AY372" s="26"/>
      <c r="AZ372" s="26"/>
      <c r="BA372" s="26"/>
      <c r="BB372" s="26"/>
      <c r="BC372" s="26"/>
      <c r="BD372" s="26"/>
      <c r="BE372" s="26"/>
      <c r="BF372" s="26"/>
      <c r="BG372" s="26"/>
      <c r="BH372" s="26"/>
      <c r="BI372" s="26"/>
      <c r="BJ372" s="26"/>
      <c r="BK372" s="26"/>
      <c r="BL372" s="26"/>
      <c r="BM372" s="26"/>
      <c r="BN372" s="26"/>
      <c r="BO372" s="26"/>
      <c r="BP372" s="26"/>
      <c r="BQ372" s="26"/>
      <c r="BR372" s="26"/>
      <c r="BS372" s="26"/>
      <c r="BT372" s="26"/>
      <c r="BU372" s="26"/>
      <c r="BV372" s="26"/>
      <c r="BW372" s="26"/>
      <c r="BX372" s="26"/>
      <c r="BY372" s="26"/>
      <c r="BZ372" s="26"/>
      <c r="CA372" s="26"/>
      <c r="CB372" s="26"/>
      <c r="CC372" s="33"/>
      <c r="CD372" s="33">
        <f>+CD373</f>
        <v>266623264.74203199</v>
      </c>
    </row>
    <row r="373" spans="2:82" ht="60" hidden="1" customHeight="1" x14ac:dyDescent="0.2">
      <c r="B373" s="1">
        <v>4</v>
      </c>
      <c r="C373" s="18">
        <f t="shared" si="24"/>
        <v>1</v>
      </c>
      <c r="D373" s="18">
        <f t="shared" si="24"/>
        <v>3</v>
      </c>
      <c r="E373" s="18">
        <f>+E372</f>
        <v>2</v>
      </c>
      <c r="F373" s="18">
        <v>4</v>
      </c>
      <c r="G373" s="18"/>
      <c r="H373" s="34" t="s">
        <v>396</v>
      </c>
      <c r="I373" s="35">
        <v>1</v>
      </c>
      <c r="J373" s="36">
        <f>+I373</f>
        <v>1</v>
      </c>
      <c r="K373" s="26">
        <v>53667062</v>
      </c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>
        <v>151376737.18624026</v>
      </c>
      <c r="AF373" s="26"/>
      <c r="AG373" s="26"/>
      <c r="AH373" s="26"/>
      <c r="AI373" s="26"/>
      <c r="AJ373" s="26"/>
      <c r="AK373" s="26"/>
      <c r="AL373" s="26"/>
      <c r="AM373" s="26"/>
      <c r="AN373" s="26"/>
      <c r="AO373" s="26"/>
      <c r="AP373" s="26"/>
      <c r="AQ373" s="26"/>
      <c r="AR373" s="26"/>
      <c r="AS373" s="26"/>
      <c r="AT373" s="26"/>
      <c r="AU373" s="26"/>
      <c r="AV373" s="26"/>
      <c r="AW373" s="26"/>
      <c r="AX373" s="26"/>
      <c r="AY373" s="26"/>
      <c r="AZ373" s="26"/>
      <c r="BA373" s="26"/>
      <c r="BB373" s="26">
        <v>61579465.555791751</v>
      </c>
      <c r="BC373" s="26"/>
      <c r="BD373" s="26"/>
      <c r="BE373" s="26"/>
      <c r="BF373" s="26"/>
      <c r="BG373" s="26"/>
      <c r="BH373" s="26"/>
      <c r="BI373" s="26"/>
      <c r="BJ373" s="26"/>
      <c r="BK373" s="26"/>
      <c r="BL373" s="26"/>
      <c r="BM373" s="26"/>
      <c r="BN373" s="26"/>
      <c r="BO373" s="26"/>
      <c r="BP373" s="26"/>
      <c r="BQ373" s="26"/>
      <c r="BR373" s="26"/>
      <c r="BS373" s="26"/>
      <c r="BT373" s="26"/>
      <c r="BU373" s="26"/>
      <c r="BV373" s="26"/>
      <c r="BW373" s="26"/>
      <c r="BX373" s="26"/>
      <c r="BY373" s="26"/>
      <c r="BZ373" s="26"/>
      <c r="CA373" s="26"/>
      <c r="CB373" s="26"/>
      <c r="CC373" s="35"/>
      <c r="CD373" s="35">
        <f>+SUM(K373:CC373)</f>
        <v>266623264.74203199</v>
      </c>
    </row>
    <row r="374" spans="2:82" ht="30" hidden="1" customHeight="1" x14ac:dyDescent="0.2">
      <c r="B374" s="1">
        <v>3</v>
      </c>
      <c r="C374" s="30">
        <f t="shared" si="24"/>
        <v>1</v>
      </c>
      <c r="D374" s="30">
        <f t="shared" si="24"/>
        <v>3</v>
      </c>
      <c r="E374" s="37">
        <v>3</v>
      </c>
      <c r="F374" s="30"/>
      <c r="G374" s="30"/>
      <c r="H374" s="32" t="s">
        <v>290</v>
      </c>
      <c r="I374" s="33">
        <f>+I375</f>
        <v>1</v>
      </c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F374" s="26"/>
      <c r="AG374" s="26"/>
      <c r="AH374" s="26"/>
      <c r="AI374" s="26"/>
      <c r="AJ374" s="26"/>
      <c r="AK374" s="26"/>
      <c r="AL374" s="26"/>
      <c r="AM374" s="26"/>
      <c r="AN374" s="26"/>
      <c r="AO374" s="26"/>
      <c r="AP374" s="26"/>
      <c r="AQ374" s="26"/>
      <c r="AR374" s="26"/>
      <c r="AS374" s="26"/>
      <c r="AT374" s="26"/>
      <c r="AU374" s="26"/>
      <c r="AV374" s="26"/>
      <c r="AW374" s="26"/>
      <c r="AX374" s="26"/>
      <c r="AY374" s="26"/>
      <c r="AZ374" s="26"/>
      <c r="BA374" s="26"/>
      <c r="BB374" s="26"/>
      <c r="BC374" s="26"/>
      <c r="BD374" s="26"/>
      <c r="BE374" s="26"/>
      <c r="BF374" s="26"/>
      <c r="BG374" s="26"/>
      <c r="BH374" s="26"/>
      <c r="BI374" s="26"/>
      <c r="BJ374" s="26"/>
      <c r="BK374" s="26"/>
      <c r="BL374" s="26"/>
      <c r="BM374" s="26"/>
      <c r="BN374" s="26"/>
      <c r="BO374" s="26"/>
      <c r="BP374" s="26"/>
      <c r="BQ374" s="26"/>
      <c r="BR374" s="26"/>
      <c r="BS374" s="26"/>
      <c r="BT374" s="26"/>
      <c r="BU374" s="26"/>
      <c r="BV374" s="26"/>
      <c r="BW374" s="26"/>
      <c r="BX374" s="26"/>
      <c r="BY374" s="26"/>
      <c r="BZ374" s="26"/>
      <c r="CA374" s="26"/>
      <c r="CB374" s="26"/>
      <c r="CC374" s="33"/>
      <c r="CD374" s="33">
        <f>+CD375</f>
        <v>608987327.92977428</v>
      </c>
    </row>
    <row r="375" spans="2:82" ht="25.5" hidden="1" customHeight="1" x14ac:dyDescent="0.2">
      <c r="B375" s="1">
        <v>4</v>
      </c>
      <c r="C375" s="18">
        <f t="shared" si="24"/>
        <v>1</v>
      </c>
      <c r="D375" s="18">
        <f t="shared" si="24"/>
        <v>3</v>
      </c>
      <c r="E375" s="18">
        <f>+E374</f>
        <v>3</v>
      </c>
      <c r="F375" s="18">
        <v>2</v>
      </c>
      <c r="G375" s="18"/>
      <c r="H375" s="34" t="s">
        <v>397</v>
      </c>
      <c r="I375" s="35">
        <v>1</v>
      </c>
      <c r="J375" s="36">
        <f>+I375</f>
        <v>1</v>
      </c>
      <c r="K375" s="26">
        <v>65217939</v>
      </c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>
        <v>151376737.18624026</v>
      </c>
      <c r="AF375" s="26"/>
      <c r="AG375" s="26"/>
      <c r="AH375" s="26"/>
      <c r="AI375" s="26"/>
      <c r="AJ375" s="26"/>
      <c r="AK375" s="26"/>
      <c r="AL375" s="26"/>
      <c r="AM375" s="26"/>
      <c r="AN375" s="26"/>
      <c r="AO375" s="26"/>
      <c r="AP375" s="26"/>
      <c r="AQ375" s="26"/>
      <c r="AR375" s="26"/>
      <c r="AS375" s="26"/>
      <c r="AT375" s="26"/>
      <c r="AU375" s="26"/>
      <c r="AV375" s="26"/>
      <c r="AW375" s="26"/>
      <c r="AX375" s="26"/>
      <c r="AY375" s="26"/>
      <c r="AZ375" s="26"/>
      <c r="BA375" s="26"/>
      <c r="BB375" s="26">
        <v>92369198.333687618</v>
      </c>
      <c r="BC375" s="26"/>
      <c r="BD375" s="26"/>
      <c r="BE375" s="26"/>
      <c r="BF375" s="26"/>
      <c r="BG375" s="26"/>
      <c r="BH375" s="26"/>
      <c r="BI375" s="26"/>
      <c r="BJ375" s="26">
        <v>300023453.40984637</v>
      </c>
      <c r="BK375" s="26"/>
      <c r="BL375" s="26"/>
      <c r="BM375" s="26"/>
      <c r="BN375" s="26"/>
      <c r="BO375" s="26"/>
      <c r="BP375" s="26"/>
      <c r="BQ375" s="26"/>
      <c r="BR375" s="26"/>
      <c r="BS375" s="26"/>
      <c r="BT375" s="26"/>
      <c r="BU375" s="26"/>
      <c r="BV375" s="26"/>
      <c r="BW375" s="26"/>
      <c r="BX375" s="26"/>
      <c r="BY375" s="26"/>
      <c r="BZ375" s="26"/>
      <c r="CA375" s="26"/>
      <c r="CB375" s="26"/>
      <c r="CC375" s="35"/>
      <c r="CD375" s="35">
        <f>+SUM(K375:CC375)</f>
        <v>608987327.92977428</v>
      </c>
    </row>
    <row r="376" spans="2:82" ht="29.25" hidden="1" customHeight="1" x14ac:dyDescent="0.2">
      <c r="B376" s="1">
        <v>3</v>
      </c>
      <c r="C376" s="30">
        <f t="shared" si="24"/>
        <v>1</v>
      </c>
      <c r="D376" s="30">
        <f t="shared" si="24"/>
        <v>3</v>
      </c>
      <c r="E376" s="37">
        <v>4</v>
      </c>
      <c r="F376" s="30"/>
      <c r="G376" s="30"/>
      <c r="H376" s="32" t="s">
        <v>290</v>
      </c>
      <c r="I376" s="33">
        <f>+I377</f>
        <v>1</v>
      </c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F376" s="26"/>
      <c r="AG376" s="26"/>
      <c r="AH376" s="26"/>
      <c r="AI376" s="26"/>
      <c r="AJ376" s="26"/>
      <c r="AK376" s="26"/>
      <c r="AL376" s="26"/>
      <c r="AM376" s="26"/>
      <c r="AN376" s="26"/>
      <c r="AO376" s="26"/>
      <c r="AP376" s="26"/>
      <c r="AQ376" s="26"/>
      <c r="AR376" s="26"/>
      <c r="AS376" s="26"/>
      <c r="AT376" s="26"/>
      <c r="AU376" s="26"/>
      <c r="AV376" s="26"/>
      <c r="AW376" s="26"/>
      <c r="AX376" s="26"/>
      <c r="AY376" s="26"/>
      <c r="AZ376" s="26"/>
      <c r="BA376" s="26"/>
      <c r="BB376" s="26"/>
      <c r="BC376" s="26"/>
      <c r="BD376" s="26"/>
      <c r="BE376" s="26"/>
      <c r="BF376" s="26"/>
      <c r="BG376" s="26"/>
      <c r="BH376" s="26"/>
      <c r="BI376" s="26"/>
      <c r="BJ376" s="26"/>
      <c r="BK376" s="26"/>
      <c r="BL376" s="26"/>
      <c r="BM376" s="26"/>
      <c r="BN376" s="26"/>
      <c r="BO376" s="26"/>
      <c r="BP376" s="26"/>
      <c r="BQ376" s="26"/>
      <c r="BR376" s="26"/>
      <c r="BS376" s="26"/>
      <c r="BT376" s="26"/>
      <c r="BU376" s="26"/>
      <c r="BV376" s="26"/>
      <c r="BW376" s="26"/>
      <c r="BX376" s="26"/>
      <c r="BY376" s="26"/>
      <c r="BZ376" s="26"/>
      <c r="CA376" s="26"/>
      <c r="CB376" s="26"/>
      <c r="CC376" s="33"/>
      <c r="CD376" s="33">
        <f>+CD377</f>
        <v>272166943.96413612</v>
      </c>
    </row>
    <row r="377" spans="2:82" ht="54" hidden="1" customHeight="1" x14ac:dyDescent="0.2">
      <c r="B377" s="1">
        <v>4</v>
      </c>
      <c r="C377" s="18">
        <f t="shared" si="24"/>
        <v>1</v>
      </c>
      <c r="D377" s="18">
        <f t="shared" si="24"/>
        <v>3</v>
      </c>
      <c r="E377" s="18">
        <f>+E376</f>
        <v>4</v>
      </c>
      <c r="F377" s="18">
        <v>1</v>
      </c>
      <c r="G377" s="18"/>
      <c r="H377" s="34" t="s">
        <v>398</v>
      </c>
      <c r="I377" s="35">
        <v>1</v>
      </c>
      <c r="J377" s="36">
        <f>+I377</f>
        <v>1</v>
      </c>
      <c r="K377" s="26">
        <v>90000474</v>
      </c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>
        <v>151376737.18624026</v>
      </c>
      <c r="AF377" s="26"/>
      <c r="AG377" s="26"/>
      <c r="AH377" s="26"/>
      <c r="AI377" s="26"/>
      <c r="AJ377" s="26"/>
      <c r="AK377" s="26"/>
      <c r="AL377" s="26"/>
      <c r="AM377" s="26"/>
      <c r="AN377" s="26"/>
      <c r="AO377" s="26"/>
      <c r="AP377" s="26"/>
      <c r="AQ377" s="26"/>
      <c r="AR377" s="26"/>
      <c r="AS377" s="26"/>
      <c r="AT377" s="26"/>
      <c r="AU377" s="26"/>
      <c r="AV377" s="26"/>
      <c r="AW377" s="26"/>
      <c r="AX377" s="26"/>
      <c r="AY377" s="26"/>
      <c r="AZ377" s="26"/>
      <c r="BA377" s="26"/>
      <c r="BB377" s="26">
        <v>30789732.777895875</v>
      </c>
      <c r="BC377" s="26"/>
      <c r="BD377" s="26"/>
      <c r="BE377" s="26"/>
      <c r="BF377" s="26"/>
      <c r="BG377" s="26"/>
      <c r="BH377" s="26"/>
      <c r="BI377" s="26"/>
      <c r="BJ377" s="26"/>
      <c r="BK377" s="26"/>
      <c r="BL377" s="26"/>
      <c r="BM377" s="26"/>
      <c r="BN377" s="26"/>
      <c r="BO377" s="26"/>
      <c r="BP377" s="26"/>
      <c r="BQ377" s="26"/>
      <c r="BR377" s="26"/>
      <c r="BS377" s="26"/>
      <c r="BT377" s="26"/>
      <c r="BU377" s="26"/>
      <c r="BV377" s="26"/>
      <c r="BW377" s="26"/>
      <c r="BX377" s="26"/>
      <c r="BY377" s="26"/>
      <c r="BZ377" s="26"/>
      <c r="CA377" s="26"/>
      <c r="CB377" s="26"/>
      <c r="CC377" s="35"/>
      <c r="CD377" s="35">
        <f>+SUM(K377:CC377)</f>
        <v>272166943.96413612</v>
      </c>
    </row>
    <row r="378" spans="2:82" ht="80.25" hidden="1" customHeight="1" x14ac:dyDescent="0.2">
      <c r="B378" s="1">
        <v>3</v>
      </c>
      <c r="C378" s="30">
        <f t="shared" si="24"/>
        <v>1</v>
      </c>
      <c r="D378" s="30">
        <f t="shared" si="24"/>
        <v>3</v>
      </c>
      <c r="E378" s="37">
        <v>4</v>
      </c>
      <c r="F378" s="30"/>
      <c r="G378" s="30"/>
      <c r="H378" s="32" t="s">
        <v>290</v>
      </c>
      <c r="I378" s="33">
        <f>+I379</f>
        <v>1</v>
      </c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F378" s="26"/>
      <c r="AG378" s="26"/>
      <c r="AH378" s="26"/>
      <c r="AI378" s="26"/>
      <c r="AJ378" s="26"/>
      <c r="AK378" s="26"/>
      <c r="AL378" s="26"/>
      <c r="AM378" s="26"/>
      <c r="AN378" s="26"/>
      <c r="AO378" s="26"/>
      <c r="AP378" s="26"/>
      <c r="AQ378" s="26"/>
      <c r="AR378" s="26"/>
      <c r="AS378" s="26"/>
      <c r="AT378" s="26"/>
      <c r="AU378" s="26"/>
      <c r="AV378" s="26"/>
      <c r="AW378" s="26"/>
      <c r="AX378" s="26"/>
      <c r="AY378" s="26"/>
      <c r="AZ378" s="26"/>
      <c r="BA378" s="26"/>
      <c r="BB378" s="26"/>
      <c r="BC378" s="26"/>
      <c r="BD378" s="26"/>
      <c r="BE378" s="26"/>
      <c r="BF378" s="26"/>
      <c r="BG378" s="26"/>
      <c r="BH378" s="26"/>
      <c r="BI378" s="26"/>
      <c r="BJ378" s="26"/>
      <c r="BK378" s="26"/>
      <c r="BL378" s="26"/>
      <c r="BM378" s="26"/>
      <c r="BN378" s="26"/>
      <c r="BO378" s="26"/>
      <c r="BP378" s="26"/>
      <c r="BQ378" s="26"/>
      <c r="BR378" s="26"/>
      <c r="BS378" s="26"/>
      <c r="BT378" s="26"/>
      <c r="BU378" s="26"/>
      <c r="BV378" s="26"/>
      <c r="BW378" s="26"/>
      <c r="BX378" s="26"/>
      <c r="BY378" s="26"/>
      <c r="BZ378" s="26"/>
      <c r="CA378" s="26"/>
      <c r="CB378" s="26"/>
      <c r="CC378" s="33"/>
      <c r="CD378" s="33">
        <f>+CD379</f>
        <v>960124458.35308397</v>
      </c>
    </row>
    <row r="379" spans="2:82" ht="172.5" hidden="1" customHeight="1" x14ac:dyDescent="0.2">
      <c r="B379" s="1">
        <v>4</v>
      </c>
      <c r="C379" s="18">
        <f t="shared" si="24"/>
        <v>1</v>
      </c>
      <c r="D379" s="18">
        <f t="shared" si="24"/>
        <v>3</v>
      </c>
      <c r="E379" s="18">
        <f>+E378</f>
        <v>4</v>
      </c>
      <c r="F379" s="18">
        <v>3</v>
      </c>
      <c r="G379" s="18"/>
      <c r="H379" s="34" t="s">
        <v>399</v>
      </c>
      <c r="I379" s="35">
        <v>1</v>
      </c>
      <c r="J379" s="36">
        <f>+I379</f>
        <v>1</v>
      </c>
      <c r="K379" s="26">
        <v>762563122</v>
      </c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>
        <v>151376737.18624026</v>
      </c>
      <c r="AF379" s="26"/>
      <c r="AG379" s="26"/>
      <c r="AH379" s="26"/>
      <c r="AI379" s="26"/>
      <c r="AJ379" s="26"/>
      <c r="AK379" s="26"/>
      <c r="AL379" s="26"/>
      <c r="AM379" s="26"/>
      <c r="AN379" s="26"/>
      <c r="AO379" s="26"/>
      <c r="AP379" s="26"/>
      <c r="AQ379" s="26"/>
      <c r="AR379" s="26"/>
      <c r="AS379" s="26"/>
      <c r="AT379" s="26"/>
      <c r="AU379" s="26"/>
      <c r="AV379" s="26"/>
      <c r="AW379" s="26"/>
      <c r="AX379" s="26"/>
      <c r="AY379" s="26"/>
      <c r="AZ379" s="26"/>
      <c r="BA379" s="26"/>
      <c r="BB379" s="26">
        <v>46184599.166843809</v>
      </c>
      <c r="BC379" s="26"/>
      <c r="BD379" s="26"/>
      <c r="BE379" s="26"/>
      <c r="BF379" s="26"/>
      <c r="BG379" s="26"/>
      <c r="BH379" s="26"/>
      <c r="BI379" s="26"/>
      <c r="BJ379" s="26"/>
      <c r="BK379" s="26"/>
      <c r="BL379" s="26"/>
      <c r="BM379" s="26"/>
      <c r="BN379" s="26"/>
      <c r="BO379" s="26"/>
      <c r="BP379" s="26"/>
      <c r="BQ379" s="26"/>
      <c r="BR379" s="26"/>
      <c r="BS379" s="26"/>
      <c r="BT379" s="26"/>
      <c r="BU379" s="26"/>
      <c r="BV379" s="26"/>
      <c r="BW379" s="26"/>
      <c r="BX379" s="26"/>
      <c r="BY379" s="26"/>
      <c r="BZ379" s="26"/>
      <c r="CA379" s="26"/>
      <c r="CB379" s="26"/>
      <c r="CC379" s="35"/>
      <c r="CD379" s="35">
        <f>+SUM(K379:CC379)</f>
        <v>960124458.35308397</v>
      </c>
    </row>
    <row r="380" spans="2:82" x14ac:dyDescent="0.2">
      <c r="B380" s="17">
        <v>0</v>
      </c>
      <c r="C380" s="19">
        <v>0</v>
      </c>
      <c r="D380" s="19"/>
      <c r="E380" s="19"/>
      <c r="F380" s="19"/>
      <c r="G380" s="20" t="s">
        <v>400</v>
      </c>
      <c r="H380" s="20" t="s">
        <v>92</v>
      </c>
      <c r="I380" s="21">
        <f>+I381</f>
        <v>3</v>
      </c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  <c r="AR380" s="22"/>
      <c r="AS380" s="22"/>
      <c r="AT380" s="22"/>
      <c r="AU380" s="22"/>
      <c r="AV380" s="22"/>
      <c r="AW380" s="22"/>
      <c r="AX380" s="22"/>
      <c r="AY380" s="22"/>
      <c r="AZ380" s="22"/>
      <c r="BA380" s="22"/>
      <c r="BB380" s="22"/>
      <c r="BC380" s="22"/>
      <c r="BD380" s="22"/>
      <c r="BE380" s="22"/>
      <c r="BF380" s="22"/>
      <c r="BG380" s="22"/>
      <c r="BH380" s="22"/>
      <c r="BI380" s="22"/>
      <c r="BJ380" s="22"/>
      <c r="BK380" s="22"/>
      <c r="BL380" s="22"/>
      <c r="BM380" s="22"/>
      <c r="BN380" s="22"/>
      <c r="BO380" s="22"/>
      <c r="BP380" s="22"/>
      <c r="BQ380" s="22"/>
      <c r="BR380" s="22"/>
      <c r="BS380" s="22"/>
      <c r="BT380" s="22"/>
      <c r="BU380" s="22"/>
      <c r="BV380" s="22"/>
      <c r="BW380" s="22"/>
      <c r="BX380" s="22"/>
      <c r="BY380" s="22"/>
      <c r="BZ380" s="22"/>
      <c r="CA380" s="22"/>
      <c r="CB380" s="22"/>
      <c r="CC380" s="21"/>
      <c r="CD380" s="21">
        <f>+CD381</f>
        <v>1380275396.599381</v>
      </c>
    </row>
    <row r="381" spans="2:82" ht="67.5" customHeight="1" x14ac:dyDescent="0.2">
      <c r="B381" s="1">
        <v>1</v>
      </c>
      <c r="C381" s="24">
        <v>1</v>
      </c>
      <c r="D381" s="24"/>
      <c r="E381" s="24"/>
      <c r="F381" s="24"/>
      <c r="G381" s="24"/>
      <c r="H381" s="24" t="s">
        <v>203</v>
      </c>
      <c r="I381" s="25">
        <f>+I382+I387</f>
        <v>3</v>
      </c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F381" s="26"/>
      <c r="AG381" s="26"/>
      <c r="AH381" s="26"/>
      <c r="AI381" s="26"/>
      <c r="AJ381" s="26"/>
      <c r="AK381" s="26"/>
      <c r="AL381" s="26"/>
      <c r="AM381" s="26"/>
      <c r="AN381" s="26"/>
      <c r="AO381" s="26"/>
      <c r="AP381" s="26"/>
      <c r="AQ381" s="26"/>
      <c r="AR381" s="26"/>
      <c r="AS381" s="26"/>
      <c r="AT381" s="26"/>
      <c r="AU381" s="26"/>
      <c r="AV381" s="26"/>
      <c r="AW381" s="26"/>
      <c r="AX381" s="26"/>
      <c r="AY381" s="26"/>
      <c r="AZ381" s="26"/>
      <c r="BA381" s="26"/>
      <c r="BB381" s="26"/>
      <c r="BC381" s="26"/>
      <c r="BD381" s="26"/>
      <c r="BE381" s="26"/>
      <c r="BF381" s="26"/>
      <c r="BG381" s="26"/>
      <c r="BH381" s="26"/>
      <c r="BI381" s="26"/>
      <c r="BJ381" s="26"/>
      <c r="BK381" s="26"/>
      <c r="BL381" s="26"/>
      <c r="BM381" s="26"/>
      <c r="BN381" s="26"/>
      <c r="BO381" s="26"/>
      <c r="BP381" s="26"/>
      <c r="BQ381" s="26"/>
      <c r="BR381" s="26"/>
      <c r="BS381" s="26"/>
      <c r="BT381" s="26"/>
      <c r="BU381" s="26"/>
      <c r="BV381" s="26"/>
      <c r="BW381" s="26"/>
      <c r="BX381" s="26"/>
      <c r="BY381" s="26"/>
      <c r="BZ381" s="26"/>
      <c r="CA381" s="26"/>
      <c r="CB381" s="26"/>
      <c r="CC381" s="25"/>
      <c r="CD381" s="25">
        <f>+CD382+CD387</f>
        <v>1380275396.599381</v>
      </c>
    </row>
    <row r="382" spans="2:82" ht="67.5" customHeight="1" x14ac:dyDescent="0.2">
      <c r="B382" s="1">
        <v>2</v>
      </c>
      <c r="C382" s="28">
        <f t="shared" ref="C382:C389" si="25">+C381</f>
        <v>1</v>
      </c>
      <c r="D382" s="28">
        <v>5</v>
      </c>
      <c r="E382" s="28"/>
      <c r="F382" s="28"/>
      <c r="G382" s="28"/>
      <c r="H382" s="28" t="s">
        <v>252</v>
      </c>
      <c r="I382" s="29">
        <f>+I383+I385</f>
        <v>2</v>
      </c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F382" s="26"/>
      <c r="AG382" s="26"/>
      <c r="AH382" s="26"/>
      <c r="AI382" s="26"/>
      <c r="AJ382" s="26"/>
      <c r="AK382" s="26"/>
      <c r="AL382" s="26"/>
      <c r="AM382" s="26"/>
      <c r="AN382" s="26"/>
      <c r="AO382" s="26"/>
      <c r="AP382" s="26"/>
      <c r="AQ382" s="26"/>
      <c r="AR382" s="26"/>
      <c r="AS382" s="26"/>
      <c r="AT382" s="26"/>
      <c r="AU382" s="26"/>
      <c r="AV382" s="26"/>
      <c r="AW382" s="26"/>
      <c r="AX382" s="26"/>
      <c r="AY382" s="26"/>
      <c r="AZ382" s="26"/>
      <c r="BA382" s="26"/>
      <c r="BB382" s="26"/>
      <c r="BC382" s="26"/>
      <c r="BD382" s="26"/>
      <c r="BE382" s="26"/>
      <c r="BF382" s="26"/>
      <c r="BG382" s="26"/>
      <c r="BH382" s="26"/>
      <c r="BI382" s="26"/>
      <c r="BJ382" s="26"/>
      <c r="BK382" s="26"/>
      <c r="BL382" s="26"/>
      <c r="BM382" s="26"/>
      <c r="BN382" s="26"/>
      <c r="BO382" s="26"/>
      <c r="BP382" s="26"/>
      <c r="BQ382" s="26"/>
      <c r="BR382" s="26"/>
      <c r="BS382" s="26"/>
      <c r="BT382" s="26"/>
      <c r="BU382" s="26"/>
      <c r="BV382" s="26"/>
      <c r="BW382" s="26"/>
      <c r="BX382" s="26"/>
      <c r="BY382" s="26"/>
      <c r="BZ382" s="26"/>
      <c r="CA382" s="26"/>
      <c r="CB382" s="26"/>
      <c r="CC382" s="29"/>
      <c r="CD382" s="29">
        <f>+CD383+CD385</f>
        <v>1102140789.6414957</v>
      </c>
    </row>
    <row r="383" spans="2:82" ht="84.75" customHeight="1" x14ac:dyDescent="0.2">
      <c r="B383" s="1">
        <v>3</v>
      </c>
      <c r="C383" s="30">
        <f t="shared" si="25"/>
        <v>1</v>
      </c>
      <c r="D383" s="30">
        <f>+D382</f>
        <v>5</v>
      </c>
      <c r="E383" s="37">
        <v>1</v>
      </c>
      <c r="F383" s="30"/>
      <c r="G383" s="30"/>
      <c r="H383" s="32" t="s">
        <v>319</v>
      </c>
      <c r="I383" s="33">
        <f>+I384</f>
        <v>1</v>
      </c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F383" s="26"/>
      <c r="AG383" s="26"/>
      <c r="AH383" s="26"/>
      <c r="AI383" s="26"/>
      <c r="AJ383" s="26"/>
      <c r="AK383" s="26"/>
      <c r="AL383" s="26"/>
      <c r="AM383" s="26"/>
      <c r="AN383" s="26"/>
      <c r="AO383" s="26"/>
      <c r="AP383" s="26"/>
      <c r="AQ383" s="26"/>
      <c r="AR383" s="26"/>
      <c r="AS383" s="26"/>
      <c r="AT383" s="26"/>
      <c r="AU383" s="26"/>
      <c r="AV383" s="26"/>
      <c r="AW383" s="26"/>
      <c r="AX383" s="26"/>
      <c r="AY383" s="26"/>
      <c r="AZ383" s="26"/>
      <c r="BA383" s="26"/>
      <c r="BB383" s="26"/>
      <c r="BC383" s="26"/>
      <c r="BD383" s="26"/>
      <c r="BE383" s="26"/>
      <c r="BF383" s="26"/>
      <c r="BG383" s="26"/>
      <c r="BH383" s="26"/>
      <c r="BI383" s="26"/>
      <c r="BJ383" s="26"/>
      <c r="BK383" s="26"/>
      <c r="BL383" s="26"/>
      <c r="BM383" s="26"/>
      <c r="BN383" s="26"/>
      <c r="BO383" s="26"/>
      <c r="BP383" s="26"/>
      <c r="BQ383" s="26"/>
      <c r="BR383" s="26"/>
      <c r="BS383" s="26"/>
      <c r="BT383" s="26"/>
      <c r="BU383" s="26"/>
      <c r="BV383" s="26"/>
      <c r="BW383" s="26"/>
      <c r="BX383" s="26"/>
      <c r="BY383" s="26"/>
      <c r="BZ383" s="26"/>
      <c r="CA383" s="26"/>
      <c r="CB383" s="26"/>
      <c r="CC383" s="33"/>
      <c r="CD383" s="33">
        <f>+CD384</f>
        <v>492661030.59823275</v>
      </c>
    </row>
    <row r="384" spans="2:82" ht="84.75" customHeight="1" x14ac:dyDescent="0.2">
      <c r="B384" s="1">
        <v>4</v>
      </c>
      <c r="C384" s="18">
        <f t="shared" si="25"/>
        <v>1</v>
      </c>
      <c r="D384" s="18">
        <f>+D383</f>
        <v>5</v>
      </c>
      <c r="E384" s="18">
        <f>+E383</f>
        <v>1</v>
      </c>
      <c r="F384" s="18">
        <v>1</v>
      </c>
      <c r="G384" s="18"/>
      <c r="H384" s="34" t="s">
        <v>401</v>
      </c>
      <c r="I384" s="35">
        <v>1</v>
      </c>
      <c r="J384" s="36">
        <f>+I384</f>
        <v>1</v>
      </c>
      <c r="K384" s="26">
        <v>245624982</v>
      </c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F384" s="26"/>
      <c r="AG384" s="26"/>
      <c r="AH384" s="26"/>
      <c r="AI384" s="26"/>
      <c r="AJ384" s="26"/>
      <c r="AK384" s="26"/>
      <c r="AL384" s="26"/>
      <c r="AM384" s="26"/>
      <c r="AN384" s="26"/>
      <c r="AO384" s="26"/>
      <c r="AP384" s="26"/>
      <c r="AQ384" s="26"/>
      <c r="AR384" s="26"/>
      <c r="AS384" s="26"/>
      <c r="AT384" s="26"/>
      <c r="AU384" s="26"/>
      <c r="AV384" s="26"/>
      <c r="AW384" s="26"/>
      <c r="AX384" s="26"/>
      <c r="AY384" s="26"/>
      <c r="AZ384" s="26"/>
      <c r="BA384" s="26"/>
      <c r="BB384" s="26"/>
      <c r="BC384" s="26">
        <v>97405473.263142273</v>
      </c>
      <c r="BD384" s="26"/>
      <c r="BE384" s="26"/>
      <c r="BF384" s="26"/>
      <c r="BG384" s="26"/>
      <c r="BH384" s="26"/>
      <c r="BI384" s="26"/>
      <c r="BJ384" s="26"/>
      <c r="BK384" s="26"/>
      <c r="BL384" s="26"/>
      <c r="BM384" s="26"/>
      <c r="BN384" s="26"/>
      <c r="BO384" s="26"/>
      <c r="BP384" s="26"/>
      <c r="BQ384" s="26"/>
      <c r="BR384" s="26"/>
      <c r="BS384" s="26"/>
      <c r="BT384" s="26"/>
      <c r="BU384" s="26"/>
      <c r="BV384" s="26"/>
      <c r="BW384" s="26"/>
      <c r="BX384" s="26"/>
      <c r="BY384" s="26">
        <v>149630575.33509043</v>
      </c>
      <c r="BZ384" s="26"/>
      <c r="CA384" s="26"/>
      <c r="CB384" s="26"/>
      <c r="CC384" s="35"/>
      <c r="CD384" s="35">
        <f>+SUM(K384:CC384)</f>
        <v>492661030.59823275</v>
      </c>
    </row>
    <row r="385" spans="2:82" ht="78" customHeight="1" x14ac:dyDescent="0.2">
      <c r="B385" s="1">
        <v>3</v>
      </c>
      <c r="C385" s="30">
        <f t="shared" si="25"/>
        <v>1</v>
      </c>
      <c r="D385" s="30">
        <f>+D384</f>
        <v>5</v>
      </c>
      <c r="E385" s="37">
        <v>2</v>
      </c>
      <c r="F385" s="30"/>
      <c r="G385" s="30"/>
      <c r="H385" s="32" t="s">
        <v>402</v>
      </c>
      <c r="I385" s="33">
        <f>+I386</f>
        <v>1</v>
      </c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  <c r="AI385" s="26"/>
      <c r="AJ385" s="26"/>
      <c r="AK385" s="26"/>
      <c r="AL385" s="26"/>
      <c r="AM385" s="26"/>
      <c r="AN385" s="26"/>
      <c r="AO385" s="26"/>
      <c r="AP385" s="26"/>
      <c r="AQ385" s="26"/>
      <c r="AR385" s="26"/>
      <c r="AS385" s="26"/>
      <c r="AT385" s="26"/>
      <c r="AU385" s="26"/>
      <c r="AV385" s="26"/>
      <c r="AW385" s="26"/>
      <c r="AX385" s="26"/>
      <c r="AY385" s="26"/>
      <c r="AZ385" s="26"/>
      <c r="BA385" s="26"/>
      <c r="BB385" s="26"/>
      <c r="BC385" s="26"/>
      <c r="BD385" s="26"/>
      <c r="BE385" s="26"/>
      <c r="BF385" s="26"/>
      <c r="BG385" s="26"/>
      <c r="BH385" s="26"/>
      <c r="BI385" s="26"/>
      <c r="BJ385" s="26"/>
      <c r="BK385" s="26"/>
      <c r="BL385" s="26"/>
      <c r="BM385" s="26"/>
      <c r="BN385" s="26"/>
      <c r="BO385" s="26"/>
      <c r="BP385" s="26"/>
      <c r="BQ385" s="26"/>
      <c r="BR385" s="26"/>
      <c r="BS385" s="26"/>
      <c r="BT385" s="26"/>
      <c r="BU385" s="26"/>
      <c r="BV385" s="26"/>
      <c r="BW385" s="26"/>
      <c r="BX385" s="26"/>
      <c r="BY385" s="26"/>
      <c r="BZ385" s="26"/>
      <c r="CA385" s="26"/>
      <c r="CB385" s="26"/>
      <c r="CC385" s="33"/>
      <c r="CD385" s="33">
        <f>+CD386</f>
        <v>609479759.04326296</v>
      </c>
    </row>
    <row r="386" spans="2:82" ht="64.5" customHeight="1" x14ac:dyDescent="0.2">
      <c r="B386" s="1">
        <v>4</v>
      </c>
      <c r="C386" s="18">
        <f t="shared" si="25"/>
        <v>1</v>
      </c>
      <c r="D386" s="18">
        <f>+D385</f>
        <v>5</v>
      </c>
      <c r="E386" s="18">
        <f>+E385</f>
        <v>2</v>
      </c>
      <c r="F386" s="18">
        <v>2</v>
      </c>
      <c r="G386" s="18"/>
      <c r="H386" s="34" t="s">
        <v>403</v>
      </c>
      <c r="I386" s="35">
        <v>1</v>
      </c>
      <c r="J386" s="36">
        <f>+I386</f>
        <v>1</v>
      </c>
      <c r="K386" s="26">
        <v>312566852</v>
      </c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F386" s="26"/>
      <c r="AG386" s="26"/>
      <c r="AH386" s="26"/>
      <c r="AI386" s="26"/>
      <c r="AJ386" s="26"/>
      <c r="AK386" s="26"/>
      <c r="AL386" s="26"/>
      <c r="AM386" s="26"/>
      <c r="AN386" s="26"/>
      <c r="AO386" s="26"/>
      <c r="AP386" s="26"/>
      <c r="AQ386" s="26"/>
      <c r="AR386" s="26"/>
      <c r="AS386" s="26"/>
      <c r="AT386" s="26"/>
      <c r="AU386" s="26"/>
      <c r="AV386" s="26"/>
      <c r="AW386" s="26"/>
      <c r="AX386" s="26"/>
      <c r="AY386" s="26"/>
      <c r="AZ386" s="26"/>
      <c r="BA386" s="26"/>
      <c r="BB386" s="26"/>
      <c r="BC386" s="26">
        <v>97405473.263142273</v>
      </c>
      <c r="BD386" s="26"/>
      <c r="BE386" s="26"/>
      <c r="BF386" s="26"/>
      <c r="BG386" s="26"/>
      <c r="BH386" s="26"/>
      <c r="BI386" s="26"/>
      <c r="BJ386" s="26"/>
      <c r="BK386" s="26"/>
      <c r="BL386" s="26"/>
      <c r="BM386" s="26"/>
      <c r="BN386" s="26"/>
      <c r="BO386" s="26"/>
      <c r="BP386" s="26"/>
      <c r="BQ386" s="26"/>
      <c r="BR386" s="26"/>
      <c r="BS386" s="26"/>
      <c r="BT386" s="26"/>
      <c r="BU386" s="26"/>
      <c r="BV386" s="26"/>
      <c r="BW386" s="26"/>
      <c r="BX386" s="26"/>
      <c r="BY386" s="26">
        <v>199507433.78012061</v>
      </c>
      <c r="BZ386" s="26"/>
      <c r="CA386" s="26"/>
      <c r="CB386" s="26"/>
      <c r="CC386" s="35"/>
      <c r="CD386" s="35">
        <f>+SUM(K386:CC386)</f>
        <v>609479759.04326296</v>
      </c>
    </row>
    <row r="387" spans="2:82" ht="66.75" customHeight="1" x14ac:dyDescent="0.2">
      <c r="B387" s="1">
        <v>2</v>
      </c>
      <c r="C387" s="28">
        <f t="shared" si="25"/>
        <v>1</v>
      </c>
      <c r="D387" s="28">
        <v>11</v>
      </c>
      <c r="E387" s="28"/>
      <c r="F387" s="28"/>
      <c r="G387" s="28"/>
      <c r="H387" s="28" t="s">
        <v>267</v>
      </c>
      <c r="I387" s="29">
        <f>+I388</f>
        <v>1</v>
      </c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F387" s="26"/>
      <c r="AG387" s="26"/>
      <c r="AH387" s="26"/>
      <c r="AI387" s="26"/>
      <c r="AJ387" s="26"/>
      <c r="AK387" s="26"/>
      <c r="AL387" s="26"/>
      <c r="AM387" s="26"/>
      <c r="AN387" s="26"/>
      <c r="AO387" s="26"/>
      <c r="AP387" s="26"/>
      <c r="AQ387" s="26"/>
      <c r="AR387" s="26"/>
      <c r="AS387" s="26"/>
      <c r="AT387" s="26"/>
      <c r="AU387" s="26"/>
      <c r="AV387" s="26"/>
      <c r="AW387" s="26"/>
      <c r="AX387" s="26"/>
      <c r="AY387" s="26"/>
      <c r="AZ387" s="26"/>
      <c r="BA387" s="26"/>
      <c r="BB387" s="26"/>
      <c r="BC387" s="26"/>
      <c r="BD387" s="26"/>
      <c r="BE387" s="26"/>
      <c r="BF387" s="26"/>
      <c r="BG387" s="26"/>
      <c r="BH387" s="26"/>
      <c r="BI387" s="26"/>
      <c r="BJ387" s="26"/>
      <c r="BK387" s="26"/>
      <c r="BL387" s="26"/>
      <c r="BM387" s="26"/>
      <c r="BN387" s="26"/>
      <c r="BO387" s="26"/>
      <c r="BP387" s="26"/>
      <c r="BQ387" s="26"/>
      <c r="BR387" s="26"/>
      <c r="BS387" s="26"/>
      <c r="BT387" s="26"/>
      <c r="BU387" s="26"/>
      <c r="BV387" s="26"/>
      <c r="BW387" s="26"/>
      <c r="BX387" s="26"/>
      <c r="BY387" s="26"/>
      <c r="BZ387" s="26"/>
      <c r="CA387" s="26"/>
      <c r="CB387" s="26"/>
      <c r="CC387" s="29"/>
      <c r="CD387" s="29">
        <f>+CD388</f>
        <v>278134606.95788538</v>
      </c>
    </row>
    <row r="388" spans="2:82" ht="101.25" customHeight="1" x14ac:dyDescent="0.2">
      <c r="B388" s="1">
        <v>3</v>
      </c>
      <c r="C388" s="30">
        <f t="shared" si="25"/>
        <v>1</v>
      </c>
      <c r="D388" s="30">
        <f>+D387</f>
        <v>11</v>
      </c>
      <c r="E388" s="37">
        <v>4</v>
      </c>
      <c r="F388" s="30"/>
      <c r="G388" s="30"/>
      <c r="H388" s="32" t="s">
        <v>402</v>
      </c>
      <c r="I388" s="33">
        <f>+I389</f>
        <v>1</v>
      </c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F388" s="26"/>
      <c r="AG388" s="26"/>
      <c r="AH388" s="26"/>
      <c r="AI388" s="26"/>
      <c r="AJ388" s="26"/>
      <c r="AK388" s="26"/>
      <c r="AL388" s="26"/>
      <c r="AM388" s="26"/>
      <c r="AN388" s="26"/>
      <c r="AO388" s="26"/>
      <c r="AP388" s="26"/>
      <c r="AQ388" s="26"/>
      <c r="AR388" s="26"/>
      <c r="AS388" s="26"/>
      <c r="AT388" s="26"/>
      <c r="AU388" s="26"/>
      <c r="AV388" s="26"/>
      <c r="AW388" s="26"/>
      <c r="AX388" s="26"/>
      <c r="AY388" s="26"/>
      <c r="AZ388" s="26"/>
      <c r="BA388" s="26"/>
      <c r="BB388" s="26"/>
      <c r="BC388" s="26"/>
      <c r="BD388" s="26"/>
      <c r="BE388" s="26"/>
      <c r="BF388" s="26"/>
      <c r="BG388" s="26"/>
      <c r="BH388" s="26"/>
      <c r="BI388" s="26"/>
      <c r="BJ388" s="26"/>
      <c r="BK388" s="26"/>
      <c r="BL388" s="26"/>
      <c r="BM388" s="26"/>
      <c r="BN388" s="26"/>
      <c r="BO388" s="26"/>
      <c r="BP388" s="26"/>
      <c r="BQ388" s="26"/>
      <c r="BR388" s="26"/>
      <c r="BS388" s="26"/>
      <c r="BT388" s="26"/>
      <c r="BU388" s="26"/>
      <c r="BV388" s="26"/>
      <c r="BW388" s="26"/>
      <c r="BX388" s="26"/>
      <c r="BY388" s="26"/>
      <c r="BZ388" s="26"/>
      <c r="CA388" s="26"/>
      <c r="CB388" s="26"/>
      <c r="CC388" s="33"/>
      <c r="CD388" s="33">
        <f>+CD389</f>
        <v>278134606.95788538</v>
      </c>
    </row>
    <row r="389" spans="2:82" ht="66" customHeight="1" x14ac:dyDescent="0.2">
      <c r="B389" s="1">
        <v>4</v>
      </c>
      <c r="C389" s="18">
        <f t="shared" si="25"/>
        <v>1</v>
      </c>
      <c r="D389" s="18">
        <f>+D388</f>
        <v>11</v>
      </c>
      <c r="E389" s="18">
        <f>+E388</f>
        <v>4</v>
      </c>
      <c r="F389" s="18">
        <v>2</v>
      </c>
      <c r="G389" s="18"/>
      <c r="H389" s="34" t="s">
        <v>403</v>
      </c>
      <c r="I389" s="35">
        <v>1</v>
      </c>
      <c r="J389" s="36">
        <f>+I389</f>
        <v>1</v>
      </c>
      <c r="K389" s="26">
        <v>219691323</v>
      </c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F389" s="26"/>
      <c r="AG389" s="26"/>
      <c r="AH389" s="26"/>
      <c r="AI389" s="26"/>
      <c r="AJ389" s="26"/>
      <c r="AK389" s="26"/>
      <c r="AL389" s="26"/>
      <c r="AM389" s="26"/>
      <c r="AN389" s="26"/>
      <c r="AO389" s="26"/>
      <c r="AP389" s="26"/>
      <c r="AQ389" s="26"/>
      <c r="AR389" s="26"/>
      <c r="AS389" s="26"/>
      <c r="AT389" s="26"/>
      <c r="AU389" s="26"/>
      <c r="AV389" s="26"/>
      <c r="AW389" s="26"/>
      <c r="AX389" s="26"/>
      <c r="AY389" s="26"/>
      <c r="AZ389" s="26"/>
      <c r="BA389" s="26"/>
      <c r="BB389" s="26"/>
      <c r="BC389" s="26">
        <v>58443283.957885362</v>
      </c>
      <c r="BD389" s="26"/>
      <c r="BE389" s="26"/>
      <c r="BF389" s="26"/>
      <c r="BG389" s="26"/>
      <c r="BH389" s="26"/>
      <c r="BI389" s="26"/>
      <c r="BJ389" s="26"/>
      <c r="BK389" s="26"/>
      <c r="BL389" s="26"/>
      <c r="BM389" s="26"/>
      <c r="BN389" s="26"/>
      <c r="BO389" s="26"/>
      <c r="BP389" s="26"/>
      <c r="BQ389" s="26"/>
      <c r="BR389" s="26"/>
      <c r="BS389" s="26"/>
      <c r="BT389" s="26"/>
      <c r="BU389" s="26"/>
      <c r="BV389" s="26"/>
      <c r="BW389" s="26"/>
      <c r="BX389" s="26"/>
      <c r="BY389" s="26"/>
      <c r="BZ389" s="26"/>
      <c r="CA389" s="26"/>
      <c r="CB389" s="26"/>
      <c r="CC389" s="35"/>
      <c r="CD389" s="35">
        <f>+SUM(K389:CC389)</f>
        <v>278134606.95788538</v>
      </c>
    </row>
    <row r="390" spans="2:82" ht="51" customHeight="1" x14ac:dyDescent="0.2">
      <c r="K390" s="40">
        <f>+SUM(K6:K389)</f>
        <v>11963490017.049999</v>
      </c>
      <c r="L390" s="40">
        <f t="shared" ref="L390:BW390" si="26">+SUM(L6:L389)</f>
        <v>4727230.24</v>
      </c>
      <c r="M390" s="40">
        <f t="shared" si="26"/>
        <v>23955714.333333999</v>
      </c>
      <c r="N390" s="40">
        <f t="shared" si="26"/>
        <v>47692693.625988737</v>
      </c>
      <c r="O390" s="40">
        <f t="shared" si="26"/>
        <v>4273187.41</v>
      </c>
      <c r="P390" s="40">
        <f t="shared" si="26"/>
        <v>1380527172.8224947</v>
      </c>
      <c r="Q390" s="40">
        <f t="shared" si="26"/>
        <v>449114807.28556502</v>
      </c>
      <c r="R390" s="40">
        <f t="shared" si="26"/>
        <v>0</v>
      </c>
      <c r="S390" s="40">
        <f t="shared" si="26"/>
        <v>1663384112.28</v>
      </c>
      <c r="T390" s="40">
        <f t="shared" si="26"/>
        <v>0</v>
      </c>
      <c r="U390" s="40">
        <f t="shared" si="26"/>
        <v>159605011.53999999</v>
      </c>
      <c r="V390" s="40">
        <f t="shared" si="26"/>
        <v>0</v>
      </c>
      <c r="W390" s="40">
        <f t="shared" si="26"/>
        <v>0</v>
      </c>
      <c r="X390" s="40">
        <f t="shared" si="26"/>
        <v>0</v>
      </c>
      <c r="Y390" s="40">
        <f t="shared" si="26"/>
        <v>0</v>
      </c>
      <c r="Z390" s="40">
        <f t="shared" si="26"/>
        <v>696214443.50518107</v>
      </c>
      <c r="AA390" s="40">
        <f t="shared" si="26"/>
        <v>386105793.18674076</v>
      </c>
      <c r="AB390" s="40">
        <f t="shared" si="26"/>
        <v>0</v>
      </c>
      <c r="AC390" s="40">
        <f t="shared" si="26"/>
        <v>0</v>
      </c>
      <c r="AD390" s="40">
        <f t="shared" si="26"/>
        <v>0</v>
      </c>
      <c r="AE390" s="40">
        <f t="shared" si="26"/>
        <v>605506948.74496102</v>
      </c>
      <c r="AF390" s="40">
        <f t="shared" si="26"/>
        <v>0</v>
      </c>
      <c r="AG390" s="40">
        <f t="shared" si="26"/>
        <v>371037498.25434005</v>
      </c>
      <c r="AH390" s="40">
        <f t="shared" si="26"/>
        <v>1775055629.8714707</v>
      </c>
      <c r="AI390" s="40">
        <f t="shared" si="26"/>
        <v>0</v>
      </c>
      <c r="AJ390" s="40">
        <f t="shared" si="26"/>
        <v>3270284446.375</v>
      </c>
      <c r="AK390" s="40">
        <f t="shared" si="26"/>
        <v>0</v>
      </c>
      <c r="AL390" s="40">
        <f t="shared" si="26"/>
        <v>17972607.46544442</v>
      </c>
      <c r="AM390" s="40">
        <f t="shared" si="26"/>
        <v>17098462445.127815</v>
      </c>
      <c r="AN390" s="40">
        <f t="shared" si="26"/>
        <v>0</v>
      </c>
      <c r="AO390" s="40">
        <f t="shared" si="26"/>
        <v>562291143.71179569</v>
      </c>
      <c r="AP390" s="40">
        <f t="shared" si="26"/>
        <v>0</v>
      </c>
      <c r="AQ390" s="40">
        <f t="shared" si="26"/>
        <v>1489738716.72</v>
      </c>
      <c r="AR390" s="40">
        <f>+SUM(AR6:AR389)</f>
        <v>1088582037.5267899</v>
      </c>
      <c r="AS390" s="40">
        <f t="shared" si="26"/>
        <v>4060979992.8400016</v>
      </c>
      <c r="AT390" s="40">
        <f t="shared" si="26"/>
        <v>217320408.85999998</v>
      </c>
      <c r="AU390" s="40">
        <f t="shared" si="26"/>
        <v>3209098248.9955001</v>
      </c>
      <c r="AV390" s="40">
        <f t="shared" si="26"/>
        <v>11418995657.68</v>
      </c>
      <c r="AW390" s="40">
        <f t="shared" si="26"/>
        <v>636754539.98000002</v>
      </c>
      <c r="AX390" s="40">
        <f t="shared" si="26"/>
        <v>0</v>
      </c>
      <c r="AY390" s="40">
        <f t="shared" si="26"/>
        <v>0</v>
      </c>
      <c r="AZ390" s="40">
        <f t="shared" si="26"/>
        <v>1455456618.1735415</v>
      </c>
      <c r="BA390" s="40">
        <f t="shared" si="26"/>
        <v>0</v>
      </c>
      <c r="BB390" s="40">
        <f t="shared" si="26"/>
        <v>307897327.77895874</v>
      </c>
      <c r="BC390" s="40">
        <f t="shared" si="26"/>
        <v>389621893.05256915</v>
      </c>
      <c r="BD390" s="40">
        <f t="shared" si="26"/>
        <v>1</v>
      </c>
      <c r="BE390" s="40">
        <f t="shared" si="26"/>
        <v>0</v>
      </c>
      <c r="BF390" s="40">
        <f t="shared" si="26"/>
        <v>12223491.315292323</v>
      </c>
      <c r="BG390" s="40">
        <f t="shared" si="26"/>
        <v>148162236.86000001</v>
      </c>
      <c r="BH390" s="40">
        <f t="shared" si="26"/>
        <v>0</v>
      </c>
      <c r="BI390" s="40">
        <f t="shared" si="26"/>
        <v>1150000000.738184</v>
      </c>
      <c r="BJ390" s="40">
        <f t="shared" si="26"/>
        <v>300023453.40984637</v>
      </c>
      <c r="BK390" s="40">
        <f t="shared" si="26"/>
        <v>315265915.83612347</v>
      </c>
      <c r="BL390" s="40">
        <f t="shared" si="26"/>
        <v>0</v>
      </c>
      <c r="BM390" s="40">
        <f t="shared" si="26"/>
        <v>0</v>
      </c>
      <c r="BN390" s="40">
        <f t="shared" si="26"/>
        <v>0</v>
      </c>
      <c r="BO390" s="40">
        <f t="shared" si="26"/>
        <v>0</v>
      </c>
      <c r="BP390" s="40">
        <f t="shared" si="26"/>
        <v>0</v>
      </c>
      <c r="BQ390" s="40">
        <f t="shared" si="26"/>
        <v>0</v>
      </c>
      <c r="BR390" s="40">
        <f t="shared" si="26"/>
        <v>0</v>
      </c>
      <c r="BS390" s="40">
        <f t="shared" si="26"/>
        <v>125143779.56339574</v>
      </c>
      <c r="BT390" s="40">
        <f t="shared" si="26"/>
        <v>2160434515.9257345</v>
      </c>
      <c r="BU390" s="40">
        <f t="shared" si="26"/>
        <v>1309433443.5203772</v>
      </c>
      <c r="BV390" s="40">
        <f t="shared" si="26"/>
        <v>2433172731.1208963</v>
      </c>
      <c r="BW390" s="40">
        <f t="shared" si="26"/>
        <v>0</v>
      </c>
      <c r="BX390" s="40">
        <f t="shared" ref="BX390:CB390" si="27">+SUM(BX6:BX389)</f>
        <v>240510315.89467335</v>
      </c>
      <c r="BY390" s="40">
        <f t="shared" si="27"/>
        <v>498768584.45030147</v>
      </c>
      <c r="BZ390" s="40">
        <f t="shared" si="27"/>
        <v>1450880.4029792799</v>
      </c>
      <c r="CA390" s="40">
        <f t="shared" si="27"/>
        <v>0</v>
      </c>
      <c r="CB390" s="40">
        <f t="shared" si="27"/>
        <v>0</v>
      </c>
      <c r="CC390" s="40">
        <f>+SUM(CC6:CC389)</f>
        <v>15000000000</v>
      </c>
      <c r="CD390" s="40"/>
    </row>
    <row r="391" spans="2:82" ht="52.5" customHeight="1" x14ac:dyDescent="0.2">
      <c r="K391" s="41">
        <v>32399371753.559864</v>
      </c>
      <c r="L391" s="41">
        <v>0</v>
      </c>
      <c r="M391" s="41">
        <v>0</v>
      </c>
      <c r="N391" s="41">
        <v>0</v>
      </c>
      <c r="O391" s="41">
        <v>0</v>
      </c>
      <c r="P391" s="41">
        <v>0</v>
      </c>
      <c r="Q391" s="41">
        <v>0</v>
      </c>
      <c r="R391" s="41">
        <v>11122426.680931289</v>
      </c>
      <c r="S391" s="41">
        <v>1.3544559478759766E-3</v>
      </c>
      <c r="T391" s="41">
        <v>275067</v>
      </c>
      <c r="U391" s="41">
        <v>0</v>
      </c>
      <c r="V391" s="41">
        <v>72807</v>
      </c>
      <c r="W391" s="41">
        <v>49085870</v>
      </c>
      <c r="X391" s="41">
        <v>0.06</v>
      </c>
      <c r="Y391" s="41">
        <v>15000</v>
      </c>
      <c r="Z391" s="41">
        <v>0</v>
      </c>
      <c r="AA391" s="41">
        <v>0</v>
      </c>
      <c r="AB391" s="41">
        <v>131084480</v>
      </c>
      <c r="AC391" s="41">
        <v>47347.857486095752</v>
      </c>
      <c r="AD391" s="41">
        <v>18520.930569761811</v>
      </c>
      <c r="AE391" s="41">
        <v>0</v>
      </c>
      <c r="AF391" s="41">
        <v>7036124</v>
      </c>
      <c r="AG391" s="41">
        <v>0</v>
      </c>
      <c r="AH391" s="41">
        <v>0</v>
      </c>
      <c r="AI391" s="41">
        <v>455917</v>
      </c>
      <c r="AJ391" s="41">
        <v>0</v>
      </c>
      <c r="AK391" s="41">
        <v>1412200</v>
      </c>
      <c r="AL391" s="41">
        <v>0</v>
      </c>
      <c r="AM391" s="41">
        <v>0</v>
      </c>
      <c r="AN391" s="41">
        <v>908968404.89875209</v>
      </c>
      <c r="AO391" s="41">
        <v>0</v>
      </c>
      <c r="AP391" s="41">
        <v>13305089.089642502</v>
      </c>
      <c r="AQ391" s="41">
        <v>0</v>
      </c>
      <c r="AR391" s="41">
        <v>0</v>
      </c>
      <c r="AS391" s="41">
        <v>3.448486328125E-3</v>
      </c>
      <c r="AT391" s="41">
        <v>0</v>
      </c>
      <c r="AU391" s="41">
        <v>3163295959.2745018</v>
      </c>
      <c r="AV391" s="41">
        <v>3.147125244140625E-4</v>
      </c>
      <c r="AW391" s="41">
        <v>3.516077995300293E-3</v>
      </c>
      <c r="AX391" s="41">
        <v>674143.227387461</v>
      </c>
      <c r="AY391" s="41">
        <v>267461.55</v>
      </c>
      <c r="AZ391" s="41">
        <v>0</v>
      </c>
      <c r="BA391" s="41">
        <v>930682</v>
      </c>
      <c r="BB391" s="41">
        <v>0</v>
      </c>
      <c r="BC391" s="41">
        <v>0</v>
      </c>
      <c r="BD391" s="41">
        <v>0</v>
      </c>
      <c r="BE391" s="41">
        <v>0</v>
      </c>
      <c r="BF391" s="41">
        <v>0</v>
      </c>
      <c r="BG391" s="41">
        <v>4.1033029556274414E-3</v>
      </c>
      <c r="BH391" s="41">
        <v>124829.82613401949</v>
      </c>
      <c r="BI391" s="41">
        <v>0</v>
      </c>
      <c r="BJ391" s="41">
        <v>0</v>
      </c>
      <c r="BK391" s="41">
        <v>0</v>
      </c>
      <c r="BL391" s="41">
        <v>1392600.079060554</v>
      </c>
      <c r="BM391" s="41">
        <v>16563343</v>
      </c>
      <c r="BN391" s="41">
        <v>9221.9513349899953</v>
      </c>
      <c r="BO391" s="41">
        <v>23830158</v>
      </c>
      <c r="BP391" s="41">
        <v>134.3860056871078</v>
      </c>
      <c r="BQ391" s="41">
        <v>3841414</v>
      </c>
      <c r="BR391" s="41">
        <v>20524.725796030518</v>
      </c>
      <c r="BS391" s="41">
        <v>0</v>
      </c>
      <c r="BT391" s="41">
        <v>0</v>
      </c>
      <c r="BU391" s="41">
        <v>0</v>
      </c>
      <c r="BV391" s="41">
        <v>0</v>
      </c>
      <c r="BW391" s="41">
        <v>13239375</v>
      </c>
      <c r="BX391" s="41">
        <v>0</v>
      </c>
      <c r="BY391" s="41">
        <v>0</v>
      </c>
      <c r="BZ391" s="41">
        <v>0</v>
      </c>
      <c r="CA391" s="41">
        <v>125417048.12921794</v>
      </c>
      <c r="CB391" s="41">
        <v>9599</v>
      </c>
      <c r="CC391">
        <v>0</v>
      </c>
    </row>
    <row r="393" spans="2:82" x14ac:dyDescent="0.2">
      <c r="L393" s="40">
        <v>4727230.24</v>
      </c>
      <c r="M393" s="40">
        <v>23955714.333333999</v>
      </c>
      <c r="N393" s="40">
        <v>47692693.625988737</v>
      </c>
      <c r="O393" s="40">
        <v>4273187.41</v>
      </c>
      <c r="P393" s="40">
        <v>1380527172.8224947</v>
      </c>
      <c r="Q393" s="40">
        <v>449114807.28556502</v>
      </c>
      <c r="R393" s="40">
        <v>0</v>
      </c>
      <c r="S393" s="40">
        <v>1663384112.28</v>
      </c>
      <c r="T393" s="40">
        <v>0</v>
      </c>
      <c r="U393" s="40">
        <v>159605011.53999999</v>
      </c>
      <c r="V393" s="40">
        <v>0</v>
      </c>
      <c r="W393" s="40">
        <v>0</v>
      </c>
      <c r="X393" s="40">
        <v>0</v>
      </c>
      <c r="Y393" s="40">
        <v>0</v>
      </c>
      <c r="Z393" s="40">
        <v>696214443.50518107</v>
      </c>
      <c r="AA393" s="40">
        <v>386105793.18674076</v>
      </c>
      <c r="AB393" s="40">
        <v>0</v>
      </c>
      <c r="AC393" s="40">
        <v>0</v>
      </c>
      <c r="AD393" s="40">
        <v>0</v>
      </c>
      <c r="AE393" s="40">
        <v>605506948.74496102</v>
      </c>
      <c r="AF393" s="40">
        <v>0</v>
      </c>
      <c r="AG393" s="40">
        <v>371037498.25434005</v>
      </c>
      <c r="AH393" s="40">
        <v>1775055629.8714707</v>
      </c>
      <c r="AI393" s="40">
        <v>0</v>
      </c>
      <c r="AJ393" s="40">
        <v>3270284446.375</v>
      </c>
      <c r="AK393" s="40">
        <v>0</v>
      </c>
      <c r="AL393" s="40">
        <v>17972607.46544442</v>
      </c>
      <c r="AM393" s="40">
        <v>17098462445.127815</v>
      </c>
      <c r="AN393" s="40">
        <v>0</v>
      </c>
      <c r="AO393" s="40">
        <v>562291143.71179569</v>
      </c>
      <c r="AP393" s="40">
        <v>0</v>
      </c>
      <c r="AQ393" s="40">
        <v>1489738716.72</v>
      </c>
      <c r="AR393" s="40">
        <v>1088582037.5267899</v>
      </c>
      <c r="AS393" s="40">
        <v>4060979992.8400016</v>
      </c>
      <c r="AT393" s="40">
        <v>217320408.85999998</v>
      </c>
      <c r="AU393" s="40">
        <v>3209098249</v>
      </c>
      <c r="AV393" s="40">
        <v>11418995657.68</v>
      </c>
      <c r="AW393" s="40">
        <v>636754539.98000002</v>
      </c>
      <c r="AX393" s="40">
        <v>0</v>
      </c>
      <c r="AY393" s="40">
        <v>0</v>
      </c>
      <c r="AZ393" s="40">
        <v>1455456618.1735415</v>
      </c>
      <c r="BA393" s="40">
        <v>0</v>
      </c>
      <c r="BB393" s="40">
        <v>307897327.77895874</v>
      </c>
      <c r="BC393" s="40">
        <v>389621893.05256915</v>
      </c>
      <c r="BD393" s="40">
        <v>1</v>
      </c>
      <c r="BE393" s="40">
        <v>0</v>
      </c>
      <c r="BF393" s="40">
        <v>12223491.315292323</v>
      </c>
      <c r="BG393" s="40">
        <v>148162236.86000001</v>
      </c>
      <c r="BH393" s="41">
        <v>0</v>
      </c>
      <c r="BI393" s="40">
        <v>1150000000.738184</v>
      </c>
      <c r="BJ393" s="40">
        <v>300023453.40984637</v>
      </c>
      <c r="BK393" s="40">
        <v>315265915.83612347</v>
      </c>
      <c r="BL393" s="40">
        <v>0</v>
      </c>
      <c r="BM393" s="40">
        <v>0</v>
      </c>
      <c r="BN393" s="40">
        <v>0</v>
      </c>
      <c r="BO393" s="40">
        <v>0</v>
      </c>
      <c r="BP393" s="40">
        <v>0</v>
      </c>
      <c r="BQ393" s="40">
        <v>0</v>
      </c>
      <c r="BR393" s="40">
        <v>0</v>
      </c>
      <c r="BS393" s="40">
        <v>125143779.56339574</v>
      </c>
      <c r="BT393" s="40">
        <v>2160434515.9257345</v>
      </c>
      <c r="BU393" s="40">
        <v>1309433443.5203772</v>
      </c>
      <c r="BV393" s="40">
        <v>2433172731.1208963</v>
      </c>
      <c r="BW393" s="40">
        <v>0</v>
      </c>
      <c r="BX393" s="40">
        <v>240510315.89467335</v>
      </c>
      <c r="BY393" s="40">
        <v>498768584.45030147</v>
      </c>
      <c r="BZ393" s="40">
        <v>1450880.4029792799</v>
      </c>
      <c r="CA393" s="40">
        <v>0</v>
      </c>
      <c r="CB393" s="40">
        <v>0</v>
      </c>
      <c r="CC393" s="40">
        <v>15000000000</v>
      </c>
      <c r="CD393" s="40"/>
    </row>
    <row r="394" spans="2:82" x14ac:dyDescent="0.2">
      <c r="K394" s="51"/>
      <c r="L394" s="52">
        <f>+L393-L390</f>
        <v>0</v>
      </c>
      <c r="M394" s="52">
        <f t="shared" ref="M394:BX394" si="28">+M393-M390</f>
        <v>0</v>
      </c>
      <c r="N394" s="52">
        <f t="shared" si="28"/>
        <v>0</v>
      </c>
      <c r="O394" s="52">
        <f t="shared" si="28"/>
        <v>0</v>
      </c>
      <c r="P394" s="52">
        <f t="shared" si="28"/>
        <v>0</v>
      </c>
      <c r="Q394" s="52">
        <f t="shared" si="28"/>
        <v>0</v>
      </c>
      <c r="R394" s="52">
        <f t="shared" si="28"/>
        <v>0</v>
      </c>
      <c r="S394" s="52">
        <f t="shared" si="28"/>
        <v>0</v>
      </c>
      <c r="T394" s="52">
        <f t="shared" si="28"/>
        <v>0</v>
      </c>
      <c r="U394" s="52">
        <f t="shared" si="28"/>
        <v>0</v>
      </c>
      <c r="V394" s="52">
        <f t="shared" si="28"/>
        <v>0</v>
      </c>
      <c r="W394" s="52">
        <f t="shared" si="28"/>
        <v>0</v>
      </c>
      <c r="X394" s="52">
        <f t="shared" si="28"/>
        <v>0</v>
      </c>
      <c r="Y394" s="52">
        <f t="shared" si="28"/>
        <v>0</v>
      </c>
      <c r="Z394" s="52">
        <f t="shared" si="28"/>
        <v>0</v>
      </c>
      <c r="AA394" s="52">
        <f t="shared" si="28"/>
        <v>0</v>
      </c>
      <c r="AB394" s="52">
        <f t="shared" si="28"/>
        <v>0</v>
      </c>
      <c r="AC394" s="52">
        <f t="shared" si="28"/>
        <v>0</v>
      </c>
      <c r="AD394" s="52">
        <f t="shared" si="28"/>
        <v>0</v>
      </c>
      <c r="AE394" s="52">
        <f t="shared" si="28"/>
        <v>0</v>
      </c>
      <c r="AF394" s="52">
        <f t="shared" si="28"/>
        <v>0</v>
      </c>
      <c r="AG394" s="52">
        <f t="shared" si="28"/>
        <v>0</v>
      </c>
      <c r="AH394" s="52">
        <f t="shared" si="28"/>
        <v>0</v>
      </c>
      <c r="AI394" s="52">
        <f t="shared" si="28"/>
        <v>0</v>
      </c>
      <c r="AJ394" s="52">
        <f t="shared" si="28"/>
        <v>0</v>
      </c>
      <c r="AK394" s="52">
        <f t="shared" si="28"/>
        <v>0</v>
      </c>
      <c r="AL394" s="52">
        <f t="shared" si="28"/>
        <v>0</v>
      </c>
      <c r="AM394" s="52">
        <f t="shared" si="28"/>
        <v>0</v>
      </c>
      <c r="AN394" s="52">
        <f t="shared" si="28"/>
        <v>0</v>
      </c>
      <c r="AO394" s="52">
        <f t="shared" si="28"/>
        <v>0</v>
      </c>
      <c r="AP394" s="52">
        <f t="shared" si="28"/>
        <v>0</v>
      </c>
      <c r="AQ394" s="52">
        <f t="shared" si="28"/>
        <v>0</v>
      </c>
      <c r="AR394" s="52">
        <f t="shared" si="28"/>
        <v>0</v>
      </c>
      <c r="AS394" s="52">
        <f t="shared" si="28"/>
        <v>0</v>
      </c>
      <c r="AT394" s="52">
        <f t="shared" si="28"/>
        <v>0</v>
      </c>
      <c r="AU394" s="52">
        <f t="shared" si="28"/>
        <v>4.4999122619628906E-3</v>
      </c>
      <c r="AV394" s="52">
        <f t="shared" si="28"/>
        <v>0</v>
      </c>
      <c r="AW394" s="52">
        <f t="shared" si="28"/>
        <v>0</v>
      </c>
      <c r="AX394" s="52">
        <f t="shared" si="28"/>
        <v>0</v>
      </c>
      <c r="AY394" s="52">
        <f t="shared" si="28"/>
        <v>0</v>
      </c>
      <c r="AZ394" s="52">
        <f t="shared" si="28"/>
        <v>0</v>
      </c>
      <c r="BA394" s="52">
        <f t="shared" si="28"/>
        <v>0</v>
      </c>
      <c r="BB394" s="52">
        <f t="shared" si="28"/>
        <v>0</v>
      </c>
      <c r="BC394" s="52">
        <f>+BC393-BC390</f>
        <v>0</v>
      </c>
      <c r="BD394" s="52">
        <f t="shared" si="28"/>
        <v>0</v>
      </c>
      <c r="BE394" s="52">
        <f t="shared" si="28"/>
        <v>0</v>
      </c>
      <c r="BF394" s="52">
        <f t="shared" si="28"/>
        <v>0</v>
      </c>
      <c r="BG394" s="52">
        <f t="shared" si="28"/>
        <v>0</v>
      </c>
      <c r="BH394" s="52">
        <f t="shared" si="28"/>
        <v>0</v>
      </c>
      <c r="BI394" s="52">
        <f t="shared" si="28"/>
        <v>0</v>
      </c>
      <c r="BJ394" s="52">
        <f t="shared" si="28"/>
        <v>0</v>
      </c>
      <c r="BK394" s="52">
        <f t="shared" si="28"/>
        <v>0</v>
      </c>
      <c r="BL394" s="52">
        <f t="shared" si="28"/>
        <v>0</v>
      </c>
      <c r="BM394" s="52">
        <f t="shared" si="28"/>
        <v>0</v>
      </c>
      <c r="BN394" s="52">
        <f t="shared" si="28"/>
        <v>0</v>
      </c>
      <c r="BO394" s="52">
        <f t="shared" si="28"/>
        <v>0</v>
      </c>
      <c r="BP394" s="52">
        <f t="shared" si="28"/>
        <v>0</v>
      </c>
      <c r="BQ394" s="52">
        <f t="shared" si="28"/>
        <v>0</v>
      </c>
      <c r="BR394" s="52">
        <f t="shared" si="28"/>
        <v>0</v>
      </c>
      <c r="BS394" s="52">
        <f t="shared" si="28"/>
        <v>0</v>
      </c>
      <c r="BT394" s="52">
        <f t="shared" si="28"/>
        <v>0</v>
      </c>
      <c r="BU394" s="52">
        <f t="shared" si="28"/>
        <v>0</v>
      </c>
      <c r="BV394" s="52">
        <f t="shared" si="28"/>
        <v>0</v>
      </c>
      <c r="BW394" s="52">
        <f t="shared" si="28"/>
        <v>0</v>
      </c>
      <c r="BX394" s="52">
        <f t="shared" si="28"/>
        <v>0</v>
      </c>
      <c r="BY394" s="52">
        <f t="shared" ref="BY394:CD394" si="29">+BY393-BY390</f>
        <v>0</v>
      </c>
      <c r="BZ394" s="52">
        <f t="shared" si="29"/>
        <v>0</v>
      </c>
      <c r="CA394" s="52">
        <f t="shared" si="29"/>
        <v>0</v>
      </c>
      <c r="CB394" s="52">
        <f t="shared" si="29"/>
        <v>0</v>
      </c>
      <c r="CC394" s="52">
        <f t="shared" si="29"/>
        <v>0</v>
      </c>
      <c r="CD394" s="52">
        <f t="shared" si="29"/>
        <v>0</v>
      </c>
    </row>
    <row r="395" spans="2:82" x14ac:dyDescent="0.2">
      <c r="K395" s="46"/>
    </row>
  </sheetData>
  <autoFilter ref="B5:CF391" xr:uid="{8B9908E7-AAD8-44C7-8C99-2329E2104380}">
    <filterColumn colId="6">
      <filters>
        <filter val="INDEC"/>
      </filters>
    </filterColumn>
  </autoFilter>
  <pageMargins left="0.7" right="0.7" top="0.75" bottom="0.75" header="0.3" footer="0.3"/>
  <pageSetup scale="66" orientation="landscape" r:id="rId1"/>
  <colBreaks count="1" manualBreakCount="1">
    <brk id="83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zoomScale="115" zoomScaleNormal="115" workbookViewId="0">
      <selection activeCell="B17" sqref="B17"/>
    </sheetView>
  </sheetViews>
  <sheetFormatPr baseColWidth="10" defaultRowHeight="12.75" x14ac:dyDescent="0.2"/>
  <cols>
    <col min="1" max="1" width="47.5703125" customWidth="1"/>
    <col min="2" max="2" width="15.140625" style="55" bestFit="1" customWidth="1"/>
    <col min="3" max="3" width="15.5703125" bestFit="1" customWidth="1"/>
    <col min="4" max="4" width="14.28515625" style="55" customWidth="1"/>
    <col min="5" max="5" width="19" bestFit="1" customWidth="1"/>
    <col min="6" max="6" width="19" customWidth="1"/>
    <col min="7" max="7" width="21.140625" customWidth="1"/>
    <col min="8" max="8" width="14.42578125" bestFit="1" customWidth="1"/>
  </cols>
  <sheetData>
    <row r="1" spans="1:8" x14ac:dyDescent="0.2">
      <c r="A1" s="56" t="s">
        <v>109</v>
      </c>
      <c r="B1" s="57" t="s">
        <v>412</v>
      </c>
      <c r="C1" s="56" t="s">
        <v>409</v>
      </c>
      <c r="D1" s="57" t="s">
        <v>413</v>
      </c>
      <c r="E1" s="56" t="s">
        <v>411</v>
      </c>
      <c r="F1" s="57" t="s">
        <v>413</v>
      </c>
      <c r="G1" s="56" t="s">
        <v>410</v>
      </c>
      <c r="H1" s="57" t="s">
        <v>413</v>
      </c>
    </row>
    <row r="2" spans="1:8" x14ac:dyDescent="0.2">
      <c r="A2" s="58" t="s">
        <v>198</v>
      </c>
      <c r="B2" s="59">
        <v>50000000</v>
      </c>
      <c r="C2" s="59">
        <v>0</v>
      </c>
      <c r="D2" s="59">
        <f>+B2-C2</f>
        <v>50000000</v>
      </c>
      <c r="E2" s="59">
        <v>0</v>
      </c>
      <c r="F2" s="59">
        <f>+B2-E2</f>
        <v>50000000</v>
      </c>
      <c r="G2" s="59">
        <v>0</v>
      </c>
      <c r="H2" s="66">
        <f>+B2-G2</f>
        <v>50000000</v>
      </c>
    </row>
    <row r="3" spans="1:8" x14ac:dyDescent="0.2">
      <c r="A3" s="58" t="s">
        <v>381</v>
      </c>
      <c r="B3" s="59">
        <v>147218915</v>
      </c>
      <c r="C3" s="59">
        <v>185000000</v>
      </c>
      <c r="D3" s="65">
        <f t="shared" ref="D3:D19" si="0">+B3-C3</f>
        <v>-37781085</v>
      </c>
      <c r="E3" s="59">
        <v>225103707</v>
      </c>
      <c r="F3" s="65">
        <f t="shared" ref="F3:F19" si="1">+B3-E3</f>
        <v>-77884792</v>
      </c>
      <c r="G3" s="59">
        <v>217119667</v>
      </c>
      <c r="H3" s="67">
        <f t="shared" ref="H3:H19" si="2">+B3-G3</f>
        <v>-69900752</v>
      </c>
    </row>
    <row r="4" spans="1:8" x14ac:dyDescent="0.2">
      <c r="A4" s="62" t="s">
        <v>189</v>
      </c>
      <c r="B4" s="63">
        <v>300000000</v>
      </c>
      <c r="C4" s="59">
        <v>0</v>
      </c>
      <c r="D4" s="59">
        <f t="shared" si="0"/>
        <v>300000000</v>
      </c>
      <c r="E4" s="59">
        <v>0</v>
      </c>
      <c r="F4" s="59">
        <f t="shared" si="1"/>
        <v>300000000</v>
      </c>
      <c r="G4" s="59">
        <v>0</v>
      </c>
      <c r="H4" s="66">
        <f t="shared" si="2"/>
        <v>300000000</v>
      </c>
    </row>
    <row r="5" spans="1:8" x14ac:dyDescent="0.2">
      <c r="A5" s="58" t="s">
        <v>251</v>
      </c>
      <c r="B5" s="59">
        <v>689014598</v>
      </c>
      <c r="C5" s="59">
        <v>581851000</v>
      </c>
      <c r="D5" s="59">
        <f t="shared" si="0"/>
        <v>107163598</v>
      </c>
      <c r="E5" s="59">
        <v>1042446079</v>
      </c>
      <c r="F5" s="65">
        <f t="shared" si="1"/>
        <v>-353431481</v>
      </c>
      <c r="G5" s="59">
        <v>983722460</v>
      </c>
      <c r="H5" s="67">
        <f t="shared" si="2"/>
        <v>-294707862</v>
      </c>
    </row>
    <row r="6" spans="1:8" x14ac:dyDescent="0.2">
      <c r="A6" s="58" t="s">
        <v>202</v>
      </c>
      <c r="B6" s="59">
        <v>729289766</v>
      </c>
      <c r="C6" s="59">
        <v>966500000</v>
      </c>
      <c r="D6" s="65">
        <f t="shared" si="0"/>
        <v>-237210234</v>
      </c>
      <c r="E6" s="59">
        <v>1110500000.4100001</v>
      </c>
      <c r="F6" s="65">
        <f t="shared" si="1"/>
        <v>-381210234.41000009</v>
      </c>
      <c r="G6" s="59">
        <v>905258384</v>
      </c>
      <c r="H6" s="67">
        <f t="shared" si="2"/>
        <v>-175968618</v>
      </c>
    </row>
    <row r="7" spans="1:8" x14ac:dyDescent="0.2">
      <c r="A7" s="58" t="s">
        <v>246</v>
      </c>
      <c r="B7" s="59">
        <v>796561246</v>
      </c>
      <c r="C7" s="59">
        <v>774415000</v>
      </c>
      <c r="D7" s="59">
        <f t="shared" si="0"/>
        <v>22146246</v>
      </c>
      <c r="E7" s="59">
        <v>1233695961</v>
      </c>
      <c r="F7" s="65">
        <f t="shared" si="1"/>
        <v>-437134715</v>
      </c>
      <c r="G7" s="59">
        <v>1189074403</v>
      </c>
      <c r="H7" s="67">
        <f t="shared" si="2"/>
        <v>-392513157</v>
      </c>
    </row>
    <row r="8" spans="1:8" x14ac:dyDescent="0.2">
      <c r="A8" s="58" t="s">
        <v>294</v>
      </c>
      <c r="B8" s="59">
        <v>923319180.03999996</v>
      </c>
      <c r="C8" s="59">
        <v>654577000</v>
      </c>
      <c r="D8" s="59">
        <f t="shared" si="0"/>
        <v>268742180.03999996</v>
      </c>
      <c r="E8" s="59">
        <v>598482751.39999998</v>
      </c>
      <c r="F8" s="59">
        <f t="shared" si="1"/>
        <v>324836428.63999999</v>
      </c>
      <c r="G8" s="59">
        <v>561826366</v>
      </c>
      <c r="H8" s="66">
        <f t="shared" si="2"/>
        <v>361492814.03999996</v>
      </c>
    </row>
    <row r="9" spans="1:8" x14ac:dyDescent="0.2">
      <c r="A9" s="58" t="s">
        <v>92</v>
      </c>
      <c r="B9" s="59">
        <v>1380275396.599381</v>
      </c>
      <c r="C9" s="59">
        <v>1936538000</v>
      </c>
      <c r="D9" s="65">
        <f t="shared" si="0"/>
        <v>-556262603.40061903</v>
      </c>
      <c r="E9" s="59">
        <v>2066010369.71</v>
      </c>
      <c r="F9" s="65">
        <f t="shared" si="1"/>
        <v>-685734973.11061907</v>
      </c>
      <c r="G9" s="59">
        <v>1663391767.1500001</v>
      </c>
      <c r="H9" s="67">
        <f t="shared" si="2"/>
        <v>-283116370.55061913</v>
      </c>
    </row>
    <row r="10" spans="1:8" x14ac:dyDescent="0.2">
      <c r="A10" s="58" t="s">
        <v>270</v>
      </c>
      <c r="B10" s="59">
        <v>1482467844.5203772</v>
      </c>
      <c r="C10" s="59">
        <v>1203000000</v>
      </c>
      <c r="D10" s="59">
        <f t="shared" si="0"/>
        <v>279467844.52037716</v>
      </c>
      <c r="E10" s="59">
        <v>1550990613.7999997</v>
      </c>
      <c r="F10" s="65">
        <f t="shared" si="1"/>
        <v>-68522769.279622555</v>
      </c>
      <c r="G10" s="59">
        <v>958050252</v>
      </c>
      <c r="H10" s="66">
        <f t="shared" si="2"/>
        <v>524417592.52037716</v>
      </c>
    </row>
    <row r="11" spans="1:8" x14ac:dyDescent="0.2">
      <c r="A11" s="58" t="s">
        <v>357</v>
      </c>
      <c r="B11" s="59">
        <v>1723636682.4520087</v>
      </c>
      <c r="C11" s="59">
        <v>2420200000</v>
      </c>
      <c r="D11" s="65">
        <f t="shared" si="0"/>
        <v>-696563317.54799128</v>
      </c>
      <c r="E11" s="59">
        <v>2063019703.8599999</v>
      </c>
      <c r="F11" s="65">
        <f t="shared" si="1"/>
        <v>-339383021.40799117</v>
      </c>
      <c r="G11" s="59">
        <v>1926358826</v>
      </c>
      <c r="H11" s="67">
        <f t="shared" si="2"/>
        <v>-202722143.54799128</v>
      </c>
    </row>
    <row r="12" spans="1:8" x14ac:dyDescent="0.2">
      <c r="A12" s="58" t="s">
        <v>394</v>
      </c>
      <c r="B12" s="59">
        <v>2107901994.9890265</v>
      </c>
      <c r="C12" s="59">
        <v>1926433000</v>
      </c>
      <c r="D12" s="59">
        <f t="shared" si="0"/>
        <v>181468994.98902655</v>
      </c>
      <c r="E12" s="59">
        <v>2681115699.8400002</v>
      </c>
      <c r="F12" s="65">
        <f t="shared" si="1"/>
        <v>-573213704.85097361</v>
      </c>
      <c r="G12" s="59">
        <v>2117084549.8799999</v>
      </c>
      <c r="H12" s="67">
        <f t="shared" si="2"/>
        <v>-9182554.8909733295</v>
      </c>
    </row>
    <row r="13" spans="1:8" x14ac:dyDescent="0.2">
      <c r="A13" s="58" t="s">
        <v>258</v>
      </c>
      <c r="B13" s="59">
        <v>2417796275.9041252</v>
      </c>
      <c r="C13" s="59">
        <v>2662924359</v>
      </c>
      <c r="D13" s="65">
        <f t="shared" si="0"/>
        <v>-245128083.09587479</v>
      </c>
      <c r="E13" s="59">
        <v>3656145855.6800003</v>
      </c>
      <c r="F13" s="65">
        <f t="shared" si="1"/>
        <v>-1238349579.7758751</v>
      </c>
      <c r="G13" s="59">
        <v>3008959194.3000002</v>
      </c>
      <c r="H13" s="67">
        <f t="shared" si="2"/>
        <v>-591162918.39587498</v>
      </c>
    </row>
    <row r="14" spans="1:8" x14ac:dyDescent="0.2">
      <c r="A14" s="58" t="s">
        <v>383</v>
      </c>
      <c r="B14" s="59">
        <v>2433172731.1208963</v>
      </c>
      <c r="C14" s="59">
        <v>2639048000</v>
      </c>
      <c r="D14" s="65">
        <f t="shared" si="0"/>
        <v>-205875268.87910366</v>
      </c>
      <c r="E14" s="59">
        <v>2671596631.04</v>
      </c>
      <c r="F14" s="65">
        <f t="shared" si="1"/>
        <v>-238423899.91910362</v>
      </c>
      <c r="G14" s="59">
        <v>1696044860.8</v>
      </c>
      <c r="H14" s="66">
        <f t="shared" si="2"/>
        <v>737127870.32089639</v>
      </c>
    </row>
    <row r="15" spans="1:8" x14ac:dyDescent="0.2">
      <c r="A15" s="58" t="s">
        <v>342</v>
      </c>
      <c r="B15" s="59">
        <v>3134567955.3086929</v>
      </c>
      <c r="C15" s="59">
        <v>1695686000</v>
      </c>
      <c r="D15" s="59">
        <f t="shared" si="0"/>
        <v>1438881955.3086929</v>
      </c>
      <c r="E15" s="59">
        <v>4890625923.9700003</v>
      </c>
      <c r="F15" s="65">
        <f t="shared" si="1"/>
        <v>-1756057968.6613073</v>
      </c>
      <c r="G15" s="59">
        <v>1476081911.5899999</v>
      </c>
      <c r="H15" s="66">
        <f t="shared" si="2"/>
        <v>1658486043.718693</v>
      </c>
    </row>
    <row r="16" spans="1:8" x14ac:dyDescent="0.2">
      <c r="A16" s="58" t="s">
        <v>214</v>
      </c>
      <c r="B16" s="59">
        <v>3873184087.8353992</v>
      </c>
      <c r="C16" s="59">
        <v>2702306000</v>
      </c>
      <c r="D16" s="59">
        <f t="shared" si="0"/>
        <v>1170878087.8353992</v>
      </c>
      <c r="E16" s="59">
        <v>3306149761.21</v>
      </c>
      <c r="F16" s="59">
        <f t="shared" si="1"/>
        <v>567034326.62539911</v>
      </c>
      <c r="G16" s="59">
        <v>1323456652</v>
      </c>
      <c r="H16" s="66">
        <f t="shared" si="2"/>
        <v>2549727435.8353992</v>
      </c>
    </row>
    <row r="17" spans="1:8" x14ac:dyDescent="0.2">
      <c r="A17" s="58" t="s">
        <v>277</v>
      </c>
      <c r="B17" s="59">
        <v>8065996742.7772045</v>
      </c>
      <c r="C17" s="59">
        <v>7044098000</v>
      </c>
      <c r="D17" s="59">
        <f t="shared" si="0"/>
        <v>1021898742.7772045</v>
      </c>
      <c r="E17" s="59">
        <v>9779837409.5900002</v>
      </c>
      <c r="F17" s="65">
        <f t="shared" si="1"/>
        <v>-1713840666.8127956</v>
      </c>
      <c r="G17" s="59">
        <v>9294607491</v>
      </c>
      <c r="H17" s="67">
        <f t="shared" si="2"/>
        <v>-1228610748.2227955</v>
      </c>
    </row>
    <row r="18" spans="1:8" x14ac:dyDescent="0.2">
      <c r="A18" s="58" t="s">
        <v>314</v>
      </c>
      <c r="B18" s="59">
        <v>21938552535.098579</v>
      </c>
      <c r="C18" s="59">
        <v>6344172000</v>
      </c>
      <c r="D18" s="59">
        <f t="shared" si="0"/>
        <v>15594380535.098579</v>
      </c>
      <c r="E18" s="59">
        <v>6823890289.3400002</v>
      </c>
      <c r="F18" s="59">
        <f t="shared" si="1"/>
        <v>15114662245.758579</v>
      </c>
      <c r="G18" s="59">
        <v>3202972651</v>
      </c>
      <c r="H18" s="66">
        <f t="shared" si="2"/>
        <v>18735579884.098579</v>
      </c>
    </row>
    <row r="19" spans="1:8" x14ac:dyDescent="0.2">
      <c r="A19" s="58" t="s">
        <v>390</v>
      </c>
      <c r="B19" s="59">
        <v>35739257594.829605</v>
      </c>
      <c r="C19" s="59">
        <v>34534229641</v>
      </c>
      <c r="D19" s="59">
        <f t="shared" si="0"/>
        <v>1205027953.8296051</v>
      </c>
      <c r="E19" s="59">
        <v>39562500726.130005</v>
      </c>
      <c r="F19" s="65">
        <f t="shared" si="1"/>
        <v>-3823243131.3003998</v>
      </c>
      <c r="G19" s="59">
        <v>30777935077.18</v>
      </c>
      <c r="H19" s="66">
        <f t="shared" si="2"/>
        <v>4961322517.6496048</v>
      </c>
    </row>
    <row r="20" spans="1:8" x14ac:dyDescent="0.2">
      <c r="A20" s="60" t="s">
        <v>408</v>
      </c>
      <c r="B20" s="61">
        <f>+SUM(B2:B19)</f>
        <v>87932213546.475296</v>
      </c>
      <c r="C20" s="61">
        <f t="shared" ref="C20:H20" si="3">+SUM(C2:C19)</f>
        <v>68270978000</v>
      </c>
      <c r="D20" s="61">
        <f>+SUM(D2:D19)</f>
        <v>19661235546.475296</v>
      </c>
      <c r="E20" s="61">
        <f t="shared" si="3"/>
        <v>83262111482.980011</v>
      </c>
      <c r="F20" s="61">
        <f t="shared" si="3"/>
        <v>4670102063.4952908</v>
      </c>
      <c r="G20" s="61">
        <f t="shared" si="3"/>
        <v>61301944512.899994</v>
      </c>
      <c r="H20" s="61">
        <f t="shared" si="3"/>
        <v>26630269033.575294</v>
      </c>
    </row>
    <row r="21" spans="1:8" x14ac:dyDescent="0.2">
      <c r="D21" s="64">
        <f>+D20/B20</f>
        <v>0.2235953668570351</v>
      </c>
      <c r="F21" s="64">
        <f>+F20/B20</f>
        <v>5.3110252490425204E-2</v>
      </c>
      <c r="G21" s="64"/>
    </row>
  </sheetData>
  <sortState xmlns:xlrd2="http://schemas.microsoft.com/office/spreadsheetml/2017/richdata2" ref="A2:B20">
    <sortCondition ref="B2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8"/>
  <sheetViews>
    <sheetView workbookViewId="0">
      <selection activeCell="F22" sqref="F22"/>
    </sheetView>
  </sheetViews>
  <sheetFormatPr baseColWidth="10" defaultRowHeight="12.75" x14ac:dyDescent="0.2"/>
  <cols>
    <col min="2" max="2" width="51.85546875" customWidth="1"/>
  </cols>
  <sheetData>
    <row r="1" spans="1:2" x14ac:dyDescent="0.2">
      <c r="A1" s="56" t="s">
        <v>416</v>
      </c>
      <c r="B1" s="56" t="s">
        <v>109</v>
      </c>
    </row>
    <row r="2" spans="1:2" x14ac:dyDescent="0.2">
      <c r="A2" s="68" t="s">
        <v>414</v>
      </c>
      <c r="B2" s="58" t="s">
        <v>198</v>
      </c>
    </row>
    <row r="3" spans="1:2" x14ac:dyDescent="0.2">
      <c r="A3" s="58" t="s">
        <v>414</v>
      </c>
      <c r="B3" s="62" t="s">
        <v>189</v>
      </c>
    </row>
    <row r="4" spans="1:2" x14ac:dyDescent="0.2">
      <c r="A4" s="58" t="s">
        <v>414</v>
      </c>
      <c r="B4" s="58" t="s">
        <v>251</v>
      </c>
    </row>
    <row r="5" spans="1:2" x14ac:dyDescent="0.2">
      <c r="A5" s="58" t="s">
        <v>414</v>
      </c>
      <c r="B5" s="58" t="s">
        <v>202</v>
      </c>
    </row>
    <row r="6" spans="1:2" x14ac:dyDescent="0.2">
      <c r="A6" s="58" t="s">
        <v>414</v>
      </c>
      <c r="B6" s="58" t="s">
        <v>246</v>
      </c>
    </row>
    <row r="7" spans="1:2" x14ac:dyDescent="0.2">
      <c r="A7" s="58" t="s">
        <v>414</v>
      </c>
      <c r="B7" s="58" t="s">
        <v>342</v>
      </c>
    </row>
    <row r="8" spans="1:2" x14ac:dyDescent="0.2">
      <c r="A8" s="58" t="s">
        <v>414</v>
      </c>
      <c r="B8" s="58" t="s">
        <v>277</v>
      </c>
    </row>
    <row r="9" spans="1:2" x14ac:dyDescent="0.2">
      <c r="A9" s="58" t="s">
        <v>414</v>
      </c>
      <c r="B9" s="58" t="s">
        <v>314</v>
      </c>
    </row>
    <row r="10" spans="1:2" x14ac:dyDescent="0.2">
      <c r="A10" s="58" t="s">
        <v>415</v>
      </c>
      <c r="B10" s="58" t="s">
        <v>270</v>
      </c>
    </row>
    <row r="11" spans="1:2" x14ac:dyDescent="0.2">
      <c r="A11" s="58" t="s">
        <v>415</v>
      </c>
      <c r="B11" s="58" t="s">
        <v>294</v>
      </c>
    </row>
    <row r="12" spans="1:2" x14ac:dyDescent="0.2">
      <c r="A12" s="58" t="s">
        <v>415</v>
      </c>
      <c r="B12" s="58" t="s">
        <v>92</v>
      </c>
    </row>
    <row r="13" spans="1:2" x14ac:dyDescent="0.2">
      <c r="A13" s="58" t="s">
        <v>415</v>
      </c>
      <c r="B13" s="58" t="s">
        <v>357</v>
      </c>
    </row>
    <row r="14" spans="1:2" x14ac:dyDescent="0.2">
      <c r="A14" s="58" t="s">
        <v>415</v>
      </c>
      <c r="B14" s="58" t="s">
        <v>394</v>
      </c>
    </row>
    <row r="15" spans="1:2" x14ac:dyDescent="0.2">
      <c r="A15" s="58" t="s">
        <v>415</v>
      </c>
      <c r="B15" s="58" t="s">
        <v>214</v>
      </c>
    </row>
    <row r="16" spans="1:2" x14ac:dyDescent="0.2">
      <c r="A16" s="58" t="s">
        <v>415</v>
      </c>
      <c r="B16" s="58" t="s">
        <v>258</v>
      </c>
    </row>
    <row r="17" spans="1:2" x14ac:dyDescent="0.2">
      <c r="A17" s="58" t="s">
        <v>415</v>
      </c>
      <c r="B17" s="58" t="s">
        <v>390</v>
      </c>
    </row>
    <row r="18" spans="1:2" x14ac:dyDescent="0.2">
      <c r="A18" s="58" t="s">
        <v>415</v>
      </c>
      <c r="B18" s="58" t="s">
        <v>383</v>
      </c>
    </row>
  </sheetData>
  <sortState xmlns:xlrd2="http://schemas.microsoft.com/office/spreadsheetml/2017/richdata2" ref="A2:B19">
    <sortCondition ref="A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F395"/>
  <sheetViews>
    <sheetView topLeftCell="D1" workbookViewId="0">
      <pane xSplit="7" ySplit="5" topLeftCell="CB385" activePane="bottomRight" state="frozen"/>
      <selection activeCell="D1" sqref="D1"/>
      <selection pane="topRight" activeCell="K1" sqref="K1"/>
      <selection pane="bottomLeft" activeCell="D6" sqref="D6"/>
      <selection pane="bottomRight" activeCell="CE389" sqref="CE389"/>
    </sheetView>
  </sheetViews>
  <sheetFormatPr baseColWidth="10" defaultRowHeight="12.75" outlineLevelCol="1" x14ac:dyDescent="0.2"/>
  <cols>
    <col min="2" max="2" width="9.42578125" customWidth="1"/>
    <col min="3" max="7" width="6.42578125" customWidth="1"/>
    <col min="8" max="8" width="25.7109375" customWidth="1"/>
    <col min="9" max="9" width="23.42578125" customWidth="1" outlineLevel="1"/>
    <col min="10" max="10" width="19.85546875" customWidth="1" outlineLevel="1"/>
    <col min="11" max="11" width="18.42578125" customWidth="1" outlineLevel="1"/>
    <col min="12" max="12" width="13.85546875" customWidth="1" outlineLevel="1"/>
    <col min="13" max="13" width="14.85546875" customWidth="1" outlineLevel="1"/>
    <col min="14" max="14" width="18.140625" customWidth="1" outlineLevel="1"/>
    <col min="15" max="15" width="13.85546875" customWidth="1" outlineLevel="1"/>
    <col min="16" max="16" width="17.42578125" customWidth="1" outlineLevel="1"/>
    <col min="17" max="17" width="15.85546875" customWidth="1" outlineLevel="1"/>
    <col min="18" max="18" width="14.85546875" customWidth="1" outlineLevel="1"/>
    <col min="19" max="19" width="17.42578125" customWidth="1" outlineLevel="1"/>
    <col min="20" max="20" width="12.42578125" customWidth="1" outlineLevel="1"/>
    <col min="21" max="21" width="15.85546875" customWidth="1" outlineLevel="1"/>
    <col min="22" max="22" width="11.42578125" customWidth="1" outlineLevel="1"/>
    <col min="23" max="23" width="14.85546875" customWidth="1" outlineLevel="1"/>
    <col min="24" max="25" width="11.42578125" customWidth="1" outlineLevel="1"/>
    <col min="26" max="26" width="16.28515625" customWidth="1" outlineLevel="1"/>
    <col min="27" max="27" width="15.85546875" customWidth="1" outlineLevel="1"/>
    <col min="28" max="30" width="11.42578125" customWidth="1" outlineLevel="1"/>
    <col min="31" max="31" width="15.85546875" bestFit="1" customWidth="1" outlineLevel="1"/>
    <col min="32" max="32" width="11.42578125" customWidth="1" outlineLevel="1"/>
    <col min="33" max="33" width="18.28515625" customWidth="1" outlineLevel="1"/>
    <col min="34" max="34" width="18" customWidth="1" outlineLevel="1"/>
    <col min="35" max="35" width="11.42578125" customWidth="1" outlineLevel="1"/>
    <col min="36" max="36" width="17.42578125" customWidth="1" outlineLevel="1"/>
    <col min="37" max="37" width="11.42578125" customWidth="1" outlineLevel="1"/>
    <col min="38" max="38" width="14.85546875" bestFit="1" customWidth="1" outlineLevel="1"/>
    <col min="39" max="39" width="18.42578125" customWidth="1" outlineLevel="1"/>
    <col min="40" max="40" width="11.42578125" customWidth="1" outlineLevel="1"/>
    <col min="41" max="41" width="15.85546875" bestFit="1" customWidth="1" outlineLevel="1"/>
    <col min="42" max="42" width="14.85546875" customWidth="1" outlineLevel="1"/>
    <col min="43" max="43" width="21.140625" customWidth="1" outlineLevel="1"/>
    <col min="44" max="44" width="18" customWidth="1" outlineLevel="1"/>
    <col min="45" max="45" width="17.85546875" customWidth="1" outlineLevel="1"/>
    <col min="46" max="47" width="17.28515625" customWidth="1" outlineLevel="1"/>
    <col min="48" max="48" width="18.85546875" customWidth="1" outlineLevel="1"/>
    <col min="49" max="49" width="17.28515625" customWidth="1" outlineLevel="1"/>
    <col min="50" max="51" width="11.42578125" customWidth="1" outlineLevel="1"/>
    <col min="52" max="52" width="17.42578125" bestFit="1" customWidth="1" outlineLevel="1"/>
    <col min="53" max="53" width="11.42578125" customWidth="1" outlineLevel="1"/>
    <col min="54" max="55" width="15.85546875" customWidth="1" outlineLevel="1"/>
    <col min="56" max="57" width="11.42578125" customWidth="1" outlineLevel="1"/>
    <col min="58" max="58" width="18.28515625" customWidth="1" outlineLevel="1"/>
    <col min="59" max="59" width="15.85546875" customWidth="1" outlineLevel="1"/>
    <col min="60" max="60" width="12.42578125" customWidth="1" outlineLevel="1"/>
    <col min="61" max="61" width="17.5703125" bestFit="1" customWidth="1" outlineLevel="1"/>
    <col min="62" max="62" width="15.85546875" bestFit="1" customWidth="1" outlineLevel="1"/>
    <col min="63" max="63" width="17.28515625" customWidth="1" outlineLevel="1"/>
    <col min="64" max="65" width="11.42578125" customWidth="1" outlineLevel="1"/>
    <col min="66" max="66" width="11.28515625" customWidth="1" outlineLevel="1"/>
    <col min="67" max="67" width="16.140625" customWidth="1" outlineLevel="1"/>
    <col min="68" max="68" width="12" customWidth="1" outlineLevel="1"/>
    <col min="69" max="69" width="13.85546875" customWidth="1" outlineLevel="1"/>
    <col min="70" max="70" width="11.42578125" customWidth="1" outlineLevel="1"/>
    <col min="71" max="71" width="15.85546875" customWidth="1" outlineLevel="1"/>
    <col min="72" max="72" width="17.42578125" customWidth="1" outlineLevel="1"/>
    <col min="73" max="73" width="28.42578125" customWidth="1" outlineLevel="1"/>
    <col min="74" max="74" width="17.42578125" customWidth="1" outlineLevel="1"/>
    <col min="75" max="75" width="14.85546875" customWidth="1" outlineLevel="1"/>
    <col min="76" max="77" width="15.85546875" customWidth="1" outlineLevel="1"/>
    <col min="78" max="78" width="15.140625" customWidth="1" outlineLevel="1"/>
    <col min="79" max="79" width="15.85546875" customWidth="1" outlineLevel="1"/>
    <col min="80" max="80" width="11.42578125" customWidth="1" outlineLevel="1"/>
    <col min="81" max="81" width="18.42578125" customWidth="1" outlineLevel="1"/>
    <col min="82" max="82" width="19.42578125" bestFit="1" customWidth="1"/>
    <col min="83" max="83" width="19.28515625" customWidth="1"/>
    <col min="84" max="84" width="14.42578125" bestFit="1" customWidth="1"/>
  </cols>
  <sheetData>
    <row r="1" spans="2:84" ht="15" x14ac:dyDescent="0.2">
      <c r="K1" s="2" t="s">
        <v>0</v>
      </c>
      <c r="L1" s="2" t="s">
        <v>1</v>
      </c>
      <c r="M1" s="2" t="s">
        <v>2</v>
      </c>
      <c r="N1" s="2" t="s">
        <v>3</v>
      </c>
      <c r="O1" s="2" t="s">
        <v>4</v>
      </c>
      <c r="P1" s="2" t="s">
        <v>5</v>
      </c>
      <c r="Q1" s="2" t="s">
        <v>6</v>
      </c>
      <c r="R1" s="2" t="s">
        <v>7</v>
      </c>
      <c r="S1" s="2" t="s">
        <v>8</v>
      </c>
      <c r="T1" s="2" t="s">
        <v>9</v>
      </c>
      <c r="U1" s="2" t="s">
        <v>10</v>
      </c>
      <c r="V1" s="2" t="s">
        <v>11</v>
      </c>
      <c r="W1" s="2" t="s">
        <v>12</v>
      </c>
      <c r="X1" s="2" t="s">
        <v>13</v>
      </c>
      <c r="Y1" s="2" t="s">
        <v>14</v>
      </c>
      <c r="Z1" s="2" t="s">
        <v>15</v>
      </c>
      <c r="AA1" s="2" t="s">
        <v>16</v>
      </c>
      <c r="AB1" s="2" t="s">
        <v>17</v>
      </c>
      <c r="AC1" s="2" t="s">
        <v>18</v>
      </c>
      <c r="AD1" s="2" t="s">
        <v>19</v>
      </c>
      <c r="AE1" s="2" t="s">
        <v>20</v>
      </c>
      <c r="AF1" s="2" t="s">
        <v>21</v>
      </c>
      <c r="AG1" s="2" t="s">
        <v>22</v>
      </c>
      <c r="AH1" s="2" t="s">
        <v>23</v>
      </c>
      <c r="AI1" s="2" t="s">
        <v>24</v>
      </c>
      <c r="AJ1" s="2" t="s">
        <v>25</v>
      </c>
      <c r="AK1" s="2" t="s">
        <v>26</v>
      </c>
      <c r="AL1" s="2" t="s">
        <v>27</v>
      </c>
      <c r="AM1" s="2" t="s">
        <v>28</v>
      </c>
      <c r="AN1" s="2" t="s">
        <v>29</v>
      </c>
      <c r="AO1" s="2" t="s">
        <v>30</v>
      </c>
      <c r="AP1" s="2" t="s">
        <v>31</v>
      </c>
      <c r="AQ1" s="2" t="s">
        <v>32</v>
      </c>
      <c r="AR1" s="2" t="s">
        <v>33</v>
      </c>
      <c r="AS1" s="2" t="s">
        <v>34</v>
      </c>
      <c r="AT1" s="2" t="s">
        <v>35</v>
      </c>
      <c r="AU1" s="2" t="s">
        <v>36</v>
      </c>
      <c r="AV1" s="2" t="s">
        <v>37</v>
      </c>
      <c r="AW1" s="2" t="s">
        <v>38</v>
      </c>
      <c r="AX1" s="2" t="s">
        <v>39</v>
      </c>
      <c r="AY1" s="2" t="s">
        <v>40</v>
      </c>
      <c r="AZ1" s="2" t="s">
        <v>41</v>
      </c>
      <c r="BA1" s="2" t="s">
        <v>42</v>
      </c>
      <c r="BB1" s="2" t="s">
        <v>43</v>
      </c>
      <c r="BC1" s="2" t="s">
        <v>44</v>
      </c>
      <c r="BD1" s="2" t="s">
        <v>45</v>
      </c>
      <c r="BE1" s="2" t="s">
        <v>46</v>
      </c>
      <c r="BF1" s="2" t="s">
        <v>47</v>
      </c>
      <c r="BG1" s="2" t="s">
        <v>48</v>
      </c>
      <c r="BH1" s="2" t="s">
        <v>49</v>
      </c>
      <c r="BI1" s="2" t="s">
        <v>50</v>
      </c>
      <c r="BJ1" s="2" t="s">
        <v>51</v>
      </c>
      <c r="BK1" s="2" t="s">
        <v>52</v>
      </c>
      <c r="BL1" s="2" t="s">
        <v>53</v>
      </c>
      <c r="BM1" s="2" t="s">
        <v>54</v>
      </c>
      <c r="BN1" s="2" t="s">
        <v>55</v>
      </c>
      <c r="BO1" s="2" t="s">
        <v>56</v>
      </c>
      <c r="BP1" s="2" t="s">
        <v>57</v>
      </c>
      <c r="BQ1" s="2" t="s">
        <v>58</v>
      </c>
      <c r="BR1" s="2" t="s">
        <v>59</v>
      </c>
      <c r="BS1" s="2" t="s">
        <v>60</v>
      </c>
      <c r="BT1" s="2" t="s">
        <v>61</v>
      </c>
      <c r="BU1" s="2" t="s">
        <v>62</v>
      </c>
      <c r="BV1" s="2" t="s">
        <v>63</v>
      </c>
      <c r="BW1" s="2" t="s">
        <v>64</v>
      </c>
      <c r="BX1" s="2" t="s">
        <v>65</v>
      </c>
      <c r="BY1" s="2" t="s">
        <v>66</v>
      </c>
      <c r="BZ1" s="2" t="s">
        <v>67</v>
      </c>
      <c r="CA1" s="2" t="s">
        <v>68</v>
      </c>
      <c r="CB1" s="2" t="s">
        <v>69</v>
      </c>
    </row>
    <row r="2" spans="2:84" x14ac:dyDescent="0.2">
      <c r="B2" s="3"/>
      <c r="K2" s="4" t="s">
        <v>70</v>
      </c>
      <c r="L2" s="5" t="s">
        <v>71</v>
      </c>
      <c r="M2" s="5" t="s">
        <v>72</v>
      </c>
      <c r="N2" s="5" t="s">
        <v>73</v>
      </c>
      <c r="O2" s="5" t="s">
        <v>71</v>
      </c>
      <c r="P2" s="5" t="s">
        <v>72</v>
      </c>
      <c r="Q2" s="5" t="s">
        <v>74</v>
      </c>
      <c r="R2" s="6" t="s">
        <v>75</v>
      </c>
      <c r="S2" s="4" t="s">
        <v>76</v>
      </c>
      <c r="T2" s="6" t="s">
        <v>75</v>
      </c>
      <c r="U2" s="5" t="s">
        <v>77</v>
      </c>
      <c r="V2" s="6" t="s">
        <v>78</v>
      </c>
      <c r="W2" s="6" t="s">
        <v>75</v>
      </c>
      <c r="X2" s="6" t="s">
        <v>75</v>
      </c>
      <c r="Y2" s="6" t="s">
        <v>79</v>
      </c>
      <c r="Z2" s="5" t="s">
        <v>74</v>
      </c>
      <c r="AA2" s="5" t="s">
        <v>72</v>
      </c>
      <c r="AB2" s="6" t="s">
        <v>75</v>
      </c>
      <c r="AC2" s="6" t="s">
        <v>75</v>
      </c>
      <c r="AD2" s="6" t="s">
        <v>79</v>
      </c>
      <c r="AE2" s="5" t="s">
        <v>80</v>
      </c>
      <c r="AF2" s="6" t="s">
        <v>75</v>
      </c>
      <c r="AG2" s="5" t="s">
        <v>81</v>
      </c>
      <c r="AH2" s="5" t="s">
        <v>82</v>
      </c>
      <c r="AI2" s="6" t="s">
        <v>75</v>
      </c>
      <c r="AJ2" s="4" t="s">
        <v>83</v>
      </c>
      <c r="AK2" s="6" t="s">
        <v>84</v>
      </c>
      <c r="AL2" s="5" t="s">
        <v>85</v>
      </c>
      <c r="AM2" s="4" t="s">
        <v>76</v>
      </c>
      <c r="AN2" s="6" t="s">
        <v>86</v>
      </c>
      <c r="AO2" s="5" t="s">
        <v>74</v>
      </c>
      <c r="AP2" s="6" t="s">
        <v>87</v>
      </c>
      <c r="AQ2" s="4" t="s">
        <v>88</v>
      </c>
      <c r="AR2" s="4" t="s">
        <v>89</v>
      </c>
      <c r="AS2" s="4"/>
      <c r="AT2" s="5" t="s">
        <v>82</v>
      </c>
      <c r="AU2" s="6" t="s">
        <v>90</v>
      </c>
      <c r="AV2" s="4" t="s">
        <v>76</v>
      </c>
      <c r="AW2" s="4" t="s">
        <v>76</v>
      </c>
      <c r="AX2" s="6" t="s">
        <v>79</v>
      </c>
      <c r="AY2" s="6" t="s">
        <v>75</v>
      </c>
      <c r="AZ2" s="5" t="s">
        <v>91</v>
      </c>
      <c r="BA2" s="6" t="s">
        <v>79</v>
      </c>
      <c r="BB2" s="5" t="s">
        <v>80</v>
      </c>
      <c r="BC2" s="5" t="s">
        <v>92</v>
      </c>
      <c r="BD2" s="4" t="s">
        <v>76</v>
      </c>
      <c r="BE2" s="7"/>
      <c r="BF2" s="5" t="s">
        <v>81</v>
      </c>
      <c r="BG2" s="4" t="s">
        <v>76</v>
      </c>
      <c r="BH2" s="4" t="s">
        <v>88</v>
      </c>
      <c r="BI2" s="5" t="s">
        <v>74</v>
      </c>
      <c r="BJ2" s="5" t="s">
        <v>80</v>
      </c>
      <c r="BK2" s="5" t="s">
        <v>72</v>
      </c>
      <c r="BL2" s="6" t="s">
        <v>75</v>
      </c>
      <c r="BM2" s="6" t="s">
        <v>75</v>
      </c>
      <c r="BN2" s="6" t="s">
        <v>93</v>
      </c>
      <c r="BO2" s="6" t="s">
        <v>94</v>
      </c>
      <c r="BP2" s="6" t="s">
        <v>75</v>
      </c>
      <c r="BQ2" s="6" t="s">
        <v>75</v>
      </c>
      <c r="BR2" s="6" t="s">
        <v>95</v>
      </c>
      <c r="BS2" s="5" t="s">
        <v>96</v>
      </c>
      <c r="BT2" s="4" t="s">
        <v>88</v>
      </c>
      <c r="BU2" s="5" t="s">
        <v>97</v>
      </c>
      <c r="BV2" s="5" t="s">
        <v>98</v>
      </c>
      <c r="BW2" s="6" t="s">
        <v>75</v>
      </c>
      <c r="BX2" s="5" t="s">
        <v>99</v>
      </c>
      <c r="BY2" s="5" t="s">
        <v>92</v>
      </c>
      <c r="BZ2" s="7" t="s">
        <v>100</v>
      </c>
      <c r="CA2" s="6" t="s">
        <v>75</v>
      </c>
      <c r="CB2" s="6" t="s">
        <v>75</v>
      </c>
    </row>
    <row r="3" spans="2:84" ht="15" x14ac:dyDescent="0.2"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9" t="s">
        <v>101</v>
      </c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9" t="s">
        <v>102</v>
      </c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9" t="s">
        <v>103</v>
      </c>
      <c r="BZ3" s="8"/>
      <c r="CA3" s="8"/>
      <c r="CB3" s="8"/>
    </row>
    <row r="4" spans="2:84" ht="30.75" x14ac:dyDescent="0.2">
      <c r="C4" s="10" t="s">
        <v>104</v>
      </c>
      <c r="D4" s="10" t="s">
        <v>105</v>
      </c>
      <c r="E4" s="10" t="s">
        <v>106</v>
      </c>
      <c r="F4" s="10" t="s">
        <v>107</v>
      </c>
      <c r="G4" s="10" t="s">
        <v>108</v>
      </c>
      <c r="H4" s="1" t="s">
        <v>109</v>
      </c>
      <c r="I4" s="1" t="s">
        <v>110</v>
      </c>
      <c r="K4" s="11">
        <v>43846339622.609863</v>
      </c>
      <c r="L4" s="11">
        <v>4727230.2399999993</v>
      </c>
      <c r="M4" s="11">
        <v>23955714.333333999</v>
      </c>
      <c r="N4" s="11">
        <v>47692693.625988737</v>
      </c>
      <c r="O4" s="11">
        <v>4273187.41</v>
      </c>
      <c r="P4" s="11">
        <v>1380527172.8224947</v>
      </c>
      <c r="Q4" s="11">
        <v>449114807.28556502</v>
      </c>
      <c r="R4" s="11">
        <v>11122426.680931289</v>
      </c>
      <c r="S4" s="11">
        <v>1663384112.2813544</v>
      </c>
      <c r="T4" s="11">
        <v>275067</v>
      </c>
      <c r="U4" s="11">
        <v>159605011.53999999</v>
      </c>
      <c r="V4" s="11">
        <v>72807</v>
      </c>
      <c r="W4" s="11">
        <v>49085870</v>
      </c>
      <c r="X4" s="11">
        <v>0.06</v>
      </c>
      <c r="Y4" s="11">
        <v>15000</v>
      </c>
      <c r="Z4" s="11">
        <v>696214443.50518107</v>
      </c>
      <c r="AA4" s="11">
        <v>386105793.18674076</v>
      </c>
      <c r="AB4" s="11">
        <v>131084480</v>
      </c>
      <c r="AC4" s="11">
        <v>47347.857486095752</v>
      </c>
      <c r="AD4" s="11">
        <v>18520.930569761811</v>
      </c>
      <c r="AE4" s="11">
        <v>605506948.74496102</v>
      </c>
      <c r="AF4" s="11">
        <v>7036124</v>
      </c>
      <c r="AG4" s="11">
        <v>371037498.25434005</v>
      </c>
      <c r="AH4" s="11">
        <v>1775055629.8714707</v>
      </c>
      <c r="AI4" s="11">
        <v>455917</v>
      </c>
      <c r="AJ4" s="11">
        <v>3270284446.375</v>
      </c>
      <c r="AK4" s="11">
        <v>1412200</v>
      </c>
      <c r="AL4" s="11">
        <v>17972607.46544442</v>
      </c>
      <c r="AM4" s="11">
        <v>17098462445.127815</v>
      </c>
      <c r="AN4" s="11">
        <v>908968404.89875209</v>
      </c>
      <c r="AO4" s="11">
        <v>562291143.71179569</v>
      </c>
      <c r="AP4" s="11">
        <v>13305089.089642502</v>
      </c>
      <c r="AQ4" s="11">
        <v>1489738716.72</v>
      </c>
      <c r="AR4" s="11">
        <v>1088581952.4767904</v>
      </c>
      <c r="AS4" s="11">
        <v>4060979992.8434501</v>
      </c>
      <c r="AT4" s="11">
        <v>217320408.85999998</v>
      </c>
      <c r="AU4" s="11">
        <v>3209098249.0000019</v>
      </c>
      <c r="AV4" s="11">
        <v>11418995657.680315</v>
      </c>
      <c r="AW4" s="11">
        <v>636754539.9835161</v>
      </c>
      <c r="AX4" s="11">
        <v>674143.227387461</v>
      </c>
      <c r="AY4" s="11">
        <v>267461.55</v>
      </c>
      <c r="AZ4" s="11">
        <v>1455456618.1735415</v>
      </c>
      <c r="BA4" s="11">
        <v>930682</v>
      </c>
      <c r="BB4" s="11">
        <v>307897327.77895874</v>
      </c>
      <c r="BC4" s="11">
        <v>389621893.05256909</v>
      </c>
      <c r="BD4" s="11">
        <v>1</v>
      </c>
      <c r="BE4" s="11">
        <v>0</v>
      </c>
      <c r="BF4" s="11">
        <v>12223491.315292323</v>
      </c>
      <c r="BG4" s="11">
        <v>148162236.86410332</v>
      </c>
      <c r="BH4" s="11">
        <v>124829.82613401949</v>
      </c>
      <c r="BI4" s="11">
        <v>1150000000.738184</v>
      </c>
      <c r="BJ4" s="11">
        <v>300023453.40984637</v>
      </c>
      <c r="BK4" s="11">
        <v>315265915.83612347</v>
      </c>
      <c r="BL4" s="11">
        <v>1392600.079060554</v>
      </c>
      <c r="BM4" s="11">
        <v>16563343</v>
      </c>
      <c r="BN4" s="11">
        <v>9221.9513349899953</v>
      </c>
      <c r="BO4" s="11">
        <v>23830158</v>
      </c>
      <c r="BP4" s="11">
        <v>134.3860056871078</v>
      </c>
      <c r="BQ4" s="11">
        <v>3841414</v>
      </c>
      <c r="BR4" s="11">
        <v>20524.725796030518</v>
      </c>
      <c r="BS4" s="11">
        <v>125143779.56339574</v>
      </c>
      <c r="BT4" s="11">
        <v>2160434515.9257345</v>
      </c>
      <c r="BU4" s="11">
        <v>1309433443.5203772</v>
      </c>
      <c r="BV4" s="11">
        <v>2433172731.1208963</v>
      </c>
      <c r="BW4" s="11">
        <v>13239375</v>
      </c>
      <c r="BX4" s="11">
        <v>240510315.89467335</v>
      </c>
      <c r="BY4" s="11">
        <v>498768584.45030147</v>
      </c>
      <c r="BZ4" s="11">
        <v>1450880.4029792799</v>
      </c>
      <c r="CA4" s="11">
        <v>125417048.12921794</v>
      </c>
      <c r="CB4" s="11">
        <v>9599</v>
      </c>
      <c r="CC4" s="11">
        <v>15000000000</v>
      </c>
      <c r="CE4" s="11">
        <v>58274821292.815704</v>
      </c>
    </row>
    <row r="5" spans="2:84" ht="102" x14ac:dyDescent="0.25">
      <c r="B5" s="12"/>
      <c r="C5" s="13" t="s">
        <v>111</v>
      </c>
      <c r="D5" s="13"/>
      <c r="E5" s="13"/>
      <c r="F5" s="13"/>
      <c r="G5" s="13"/>
      <c r="H5" s="13"/>
      <c r="I5" s="14">
        <v>82296343911.125305</v>
      </c>
      <c r="J5" s="15">
        <v>137</v>
      </c>
      <c r="K5" s="16" t="s">
        <v>112</v>
      </c>
      <c r="L5" s="16" t="s">
        <v>113</v>
      </c>
      <c r="M5" s="16" t="s">
        <v>114</v>
      </c>
      <c r="N5" s="16" t="s">
        <v>115</v>
      </c>
      <c r="O5" s="16" t="s">
        <v>116</v>
      </c>
      <c r="P5" s="16" t="s">
        <v>117</v>
      </c>
      <c r="Q5" s="16" t="s">
        <v>118</v>
      </c>
      <c r="R5" s="16" t="s">
        <v>119</v>
      </c>
      <c r="S5" s="16" t="s">
        <v>120</v>
      </c>
      <c r="T5" s="16" t="s">
        <v>121</v>
      </c>
      <c r="U5" s="16" t="s">
        <v>122</v>
      </c>
      <c r="V5" s="16" t="s">
        <v>123</v>
      </c>
      <c r="W5" s="16" t="s">
        <v>124</v>
      </c>
      <c r="X5" s="16" t="s">
        <v>125</v>
      </c>
      <c r="Y5" s="16" t="s">
        <v>126</v>
      </c>
      <c r="Z5" s="16" t="s">
        <v>127</v>
      </c>
      <c r="AA5" s="16" t="s">
        <v>128</v>
      </c>
      <c r="AB5" s="16" t="s">
        <v>129</v>
      </c>
      <c r="AC5" s="16" t="s">
        <v>130</v>
      </c>
      <c r="AD5" s="16" t="s">
        <v>131</v>
      </c>
      <c r="AE5" s="16" t="s">
        <v>132</v>
      </c>
      <c r="AF5" s="16" t="s">
        <v>133</v>
      </c>
      <c r="AG5" s="16" t="s">
        <v>134</v>
      </c>
      <c r="AH5" s="16" t="s">
        <v>135</v>
      </c>
      <c r="AI5" s="16" t="s">
        <v>136</v>
      </c>
      <c r="AJ5" s="16" t="s">
        <v>137</v>
      </c>
      <c r="AK5" s="16" t="s">
        <v>138</v>
      </c>
      <c r="AL5" s="16" t="s">
        <v>139</v>
      </c>
      <c r="AM5" s="16" t="s">
        <v>140</v>
      </c>
      <c r="AN5" s="16" t="s">
        <v>141</v>
      </c>
      <c r="AO5" s="16" t="s">
        <v>142</v>
      </c>
      <c r="AP5" s="16" t="s">
        <v>143</v>
      </c>
      <c r="AQ5" s="16" t="s">
        <v>144</v>
      </c>
      <c r="AR5" s="16" t="s">
        <v>145</v>
      </c>
      <c r="AS5" s="16" t="s">
        <v>146</v>
      </c>
      <c r="AT5" s="16" t="s">
        <v>147</v>
      </c>
      <c r="AU5" s="16" t="s">
        <v>148</v>
      </c>
      <c r="AV5" s="16" t="s">
        <v>149</v>
      </c>
      <c r="AW5" s="16" t="s">
        <v>150</v>
      </c>
      <c r="AX5" s="16" t="s">
        <v>151</v>
      </c>
      <c r="AY5" s="16" t="s">
        <v>152</v>
      </c>
      <c r="AZ5" s="16" t="s">
        <v>153</v>
      </c>
      <c r="BA5" s="16" t="s">
        <v>154</v>
      </c>
      <c r="BB5" s="16" t="s">
        <v>155</v>
      </c>
      <c r="BC5" s="16" t="s">
        <v>156</v>
      </c>
      <c r="BD5" s="16" t="s">
        <v>157</v>
      </c>
      <c r="BE5" s="16" t="s">
        <v>158</v>
      </c>
      <c r="BF5" s="16" t="s">
        <v>159</v>
      </c>
      <c r="BG5" s="16" t="s">
        <v>160</v>
      </c>
      <c r="BH5" s="16" t="s">
        <v>161</v>
      </c>
      <c r="BI5" s="16" t="s">
        <v>162</v>
      </c>
      <c r="BJ5" s="16" t="s">
        <v>163</v>
      </c>
      <c r="BK5" s="16" t="s">
        <v>164</v>
      </c>
      <c r="BL5" s="16" t="s">
        <v>165</v>
      </c>
      <c r="BM5" s="16" t="s">
        <v>166</v>
      </c>
      <c r="BN5" s="16" t="s">
        <v>167</v>
      </c>
      <c r="BO5" s="16" t="s">
        <v>168</v>
      </c>
      <c r="BP5" s="16" t="s">
        <v>169</v>
      </c>
      <c r="BQ5" s="16" t="s">
        <v>170</v>
      </c>
      <c r="BR5" s="16" t="s">
        <v>171</v>
      </c>
      <c r="BS5" s="16" t="s">
        <v>172</v>
      </c>
      <c r="BT5" s="16" t="s">
        <v>173</v>
      </c>
      <c r="BU5" s="16" t="s">
        <v>174</v>
      </c>
      <c r="BV5" s="16" t="s">
        <v>175</v>
      </c>
      <c r="BW5" s="16" t="s">
        <v>176</v>
      </c>
      <c r="BX5" s="16" t="s">
        <v>177</v>
      </c>
      <c r="BY5" s="16" t="s">
        <v>178</v>
      </c>
      <c r="BZ5" s="16" t="s">
        <v>179</v>
      </c>
      <c r="CA5" s="16" t="s">
        <v>180</v>
      </c>
      <c r="CB5" s="16" t="s">
        <v>181</v>
      </c>
      <c r="CC5" s="14" t="s">
        <v>406</v>
      </c>
      <c r="CD5" s="14">
        <v>84947213461.425308</v>
      </c>
      <c r="CE5" s="48">
        <v>87932213461.330826</v>
      </c>
      <c r="CF5" s="49">
        <f>+CD5-CE5</f>
        <v>-2984999999.9055176</v>
      </c>
    </row>
    <row r="6" spans="2:84" x14ac:dyDescent="0.2">
      <c r="B6" s="1" t="s">
        <v>182</v>
      </c>
      <c r="C6" s="17" t="s">
        <v>183</v>
      </c>
      <c r="D6" s="17" t="s">
        <v>184</v>
      </c>
      <c r="E6" s="17" t="s">
        <v>185</v>
      </c>
      <c r="F6" s="17" t="s">
        <v>186</v>
      </c>
      <c r="G6" s="17" t="s">
        <v>187</v>
      </c>
      <c r="H6" s="1" t="s">
        <v>109</v>
      </c>
      <c r="I6" s="1" t="s">
        <v>110</v>
      </c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"/>
      <c r="CD6" s="1" t="s">
        <v>110</v>
      </c>
    </row>
    <row r="7" spans="2:84" x14ac:dyDescent="0.2">
      <c r="B7" s="17">
        <v>0</v>
      </c>
      <c r="C7" s="19">
        <v>0</v>
      </c>
      <c r="D7" s="19"/>
      <c r="E7" s="19"/>
      <c r="F7" s="19"/>
      <c r="G7" s="20" t="s">
        <v>188</v>
      </c>
      <c r="H7" s="20" t="s">
        <v>189</v>
      </c>
      <c r="I7" s="21">
        <v>4</v>
      </c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1"/>
      <c r="CD7" s="21">
        <v>300000000</v>
      </c>
    </row>
    <row r="8" spans="2:84" x14ac:dyDescent="0.2">
      <c r="B8" s="1">
        <v>1</v>
      </c>
      <c r="C8" s="23">
        <v>4</v>
      </c>
      <c r="D8" s="24"/>
      <c r="E8" s="24"/>
      <c r="F8" s="24"/>
      <c r="G8" s="24"/>
      <c r="H8" s="24" t="s">
        <v>190</v>
      </c>
      <c r="I8" s="25">
        <v>4</v>
      </c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5"/>
      <c r="CD8" s="25">
        <v>300000000</v>
      </c>
    </row>
    <row r="9" spans="2:84" x14ac:dyDescent="0.2">
      <c r="B9" s="1">
        <v>2</v>
      </c>
      <c r="C9" s="27">
        <v>4</v>
      </c>
      <c r="D9" s="28">
        <v>6</v>
      </c>
      <c r="E9" s="28"/>
      <c r="F9" s="28"/>
      <c r="G9" s="28"/>
      <c r="H9" s="28" t="s">
        <v>191</v>
      </c>
      <c r="I9" s="29">
        <v>4</v>
      </c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9"/>
      <c r="CD9" s="29">
        <v>300000000</v>
      </c>
    </row>
    <row r="10" spans="2:84" ht="38.25" x14ac:dyDescent="0.2">
      <c r="B10" s="1">
        <v>3</v>
      </c>
      <c r="C10" s="30">
        <v>4</v>
      </c>
      <c r="D10" s="30">
        <v>6</v>
      </c>
      <c r="E10" s="31">
        <v>3</v>
      </c>
      <c r="F10" s="30"/>
      <c r="G10" s="30"/>
      <c r="H10" s="32" t="s">
        <v>192</v>
      </c>
      <c r="I10" s="33">
        <v>4</v>
      </c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33"/>
      <c r="CD10" s="33">
        <v>300000000</v>
      </c>
    </row>
    <row r="11" spans="2:84" ht="102" x14ac:dyDescent="0.2">
      <c r="B11" s="1">
        <v>4</v>
      </c>
      <c r="C11" s="18">
        <v>4</v>
      </c>
      <c r="D11" s="18">
        <v>6</v>
      </c>
      <c r="E11" s="18">
        <v>3</v>
      </c>
      <c r="F11" s="18">
        <v>1</v>
      </c>
      <c r="G11" s="18"/>
      <c r="H11" s="34" t="s">
        <v>193</v>
      </c>
      <c r="I11" s="35">
        <v>1</v>
      </c>
      <c r="J11" s="36">
        <v>1</v>
      </c>
      <c r="K11" s="26">
        <v>75000000</v>
      </c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35"/>
      <c r="CD11" s="35">
        <v>75000000</v>
      </c>
    </row>
    <row r="12" spans="2:84" ht="89.25" x14ac:dyDescent="0.2">
      <c r="B12" s="1">
        <v>4</v>
      </c>
      <c r="C12" s="18">
        <v>4</v>
      </c>
      <c r="D12" s="18">
        <v>6</v>
      </c>
      <c r="E12" s="18">
        <v>3</v>
      </c>
      <c r="F12" s="18">
        <v>2</v>
      </c>
      <c r="G12" s="18"/>
      <c r="H12" s="34" t="s">
        <v>194</v>
      </c>
      <c r="I12" s="35">
        <v>1</v>
      </c>
      <c r="J12" s="36">
        <v>1</v>
      </c>
      <c r="K12" s="26">
        <v>75000000</v>
      </c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35"/>
      <c r="CD12" s="35">
        <v>75000000</v>
      </c>
    </row>
    <row r="13" spans="2:84" ht="76.5" x14ac:dyDescent="0.2">
      <c r="B13" s="1">
        <v>4</v>
      </c>
      <c r="C13" s="18">
        <v>4</v>
      </c>
      <c r="D13" s="18">
        <v>2</v>
      </c>
      <c r="E13" s="18">
        <v>3</v>
      </c>
      <c r="F13" s="18">
        <v>3</v>
      </c>
      <c r="G13" s="18"/>
      <c r="H13" s="34" t="s">
        <v>195</v>
      </c>
      <c r="I13" s="35">
        <v>1</v>
      </c>
      <c r="J13" s="36">
        <v>1</v>
      </c>
      <c r="K13" s="26">
        <v>75000000</v>
      </c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35"/>
      <c r="CD13" s="35">
        <v>75000000</v>
      </c>
    </row>
    <row r="14" spans="2:84" ht="89.25" x14ac:dyDescent="0.2">
      <c r="B14" s="1">
        <v>4</v>
      </c>
      <c r="C14" s="18">
        <v>4</v>
      </c>
      <c r="D14" s="18">
        <v>6</v>
      </c>
      <c r="E14" s="18">
        <v>1</v>
      </c>
      <c r="F14" s="18">
        <v>4</v>
      </c>
      <c r="G14" s="18"/>
      <c r="H14" s="34" t="s">
        <v>196</v>
      </c>
      <c r="I14" s="35">
        <v>1</v>
      </c>
      <c r="J14" s="36">
        <v>1</v>
      </c>
      <c r="K14" s="26">
        <v>75000000</v>
      </c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35"/>
      <c r="CD14" s="35">
        <v>75000000</v>
      </c>
    </row>
    <row r="15" spans="2:84" x14ac:dyDescent="0.2">
      <c r="B15" s="17">
        <v>0</v>
      </c>
      <c r="C15" s="19">
        <v>0</v>
      </c>
      <c r="D15" s="19"/>
      <c r="E15" s="19"/>
      <c r="F15" s="19"/>
      <c r="G15" s="20" t="s">
        <v>197</v>
      </c>
      <c r="H15" s="20" t="s">
        <v>198</v>
      </c>
      <c r="I15" s="21">
        <v>1</v>
      </c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1"/>
      <c r="CD15" s="21">
        <v>50000000</v>
      </c>
    </row>
    <row r="16" spans="2:84" x14ac:dyDescent="0.2">
      <c r="B16" s="1">
        <v>1</v>
      </c>
      <c r="C16" s="24">
        <v>4</v>
      </c>
      <c r="D16" s="24"/>
      <c r="E16" s="24"/>
      <c r="F16" s="24"/>
      <c r="G16" s="24"/>
      <c r="H16" s="24" t="s">
        <v>190</v>
      </c>
      <c r="I16" s="25">
        <v>1</v>
      </c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5"/>
      <c r="CD16" s="25">
        <v>50000000</v>
      </c>
    </row>
    <row r="17" spans="2:82" x14ac:dyDescent="0.2">
      <c r="B17" s="1">
        <v>2</v>
      </c>
      <c r="C17" s="28">
        <v>4</v>
      </c>
      <c r="D17" s="28">
        <v>6</v>
      </c>
      <c r="E17" s="28"/>
      <c r="F17" s="28"/>
      <c r="G17" s="28"/>
      <c r="H17" s="28" t="s">
        <v>191</v>
      </c>
      <c r="I17" s="29">
        <v>1</v>
      </c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9"/>
      <c r="CD17" s="29">
        <v>50000000</v>
      </c>
    </row>
    <row r="18" spans="2:82" ht="38.25" x14ac:dyDescent="0.2">
      <c r="B18" s="1">
        <v>3</v>
      </c>
      <c r="C18" s="30">
        <v>4</v>
      </c>
      <c r="D18" s="30">
        <v>2</v>
      </c>
      <c r="E18" s="37">
        <v>4</v>
      </c>
      <c r="F18" s="30"/>
      <c r="G18" s="30"/>
      <c r="H18" s="32" t="s">
        <v>199</v>
      </c>
      <c r="I18" s="33">
        <v>1</v>
      </c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33"/>
      <c r="CD18" s="33">
        <v>50000000</v>
      </c>
    </row>
    <row r="19" spans="2:82" ht="51" x14ac:dyDescent="0.2">
      <c r="B19" s="1">
        <v>4</v>
      </c>
      <c r="C19" s="18">
        <v>4</v>
      </c>
      <c r="D19" s="18">
        <v>2</v>
      </c>
      <c r="E19" s="18">
        <v>4</v>
      </c>
      <c r="F19" s="18">
        <v>3</v>
      </c>
      <c r="G19" s="18"/>
      <c r="H19" s="34" t="s">
        <v>200</v>
      </c>
      <c r="I19" s="35">
        <v>1</v>
      </c>
      <c r="J19" s="36">
        <v>1</v>
      </c>
      <c r="K19" s="26">
        <v>50000000</v>
      </c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35"/>
      <c r="CD19" s="35">
        <v>50000000</v>
      </c>
    </row>
    <row r="20" spans="2:82" ht="38.25" x14ac:dyDescent="0.2">
      <c r="B20" s="17">
        <v>0</v>
      </c>
      <c r="C20" s="19">
        <v>0</v>
      </c>
      <c r="D20" s="19"/>
      <c r="E20" s="19"/>
      <c r="F20" s="19"/>
      <c r="G20" s="20" t="s">
        <v>201</v>
      </c>
      <c r="H20" s="38" t="s">
        <v>202</v>
      </c>
      <c r="I20" s="21">
        <v>6</v>
      </c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1"/>
      <c r="CD20" s="21">
        <v>744289766</v>
      </c>
    </row>
    <row r="21" spans="2:82" x14ac:dyDescent="0.2">
      <c r="B21" s="1">
        <v>1</v>
      </c>
      <c r="C21" s="23">
        <v>1</v>
      </c>
      <c r="D21" s="24"/>
      <c r="E21" s="24"/>
      <c r="F21" s="24"/>
      <c r="G21" s="24"/>
      <c r="H21" s="24" t="s">
        <v>203</v>
      </c>
      <c r="I21" s="25">
        <v>2</v>
      </c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5"/>
      <c r="CD21" s="25">
        <v>189822441.5</v>
      </c>
    </row>
    <row r="22" spans="2:82" x14ac:dyDescent="0.2">
      <c r="B22" s="1">
        <v>2</v>
      </c>
      <c r="C22" s="28">
        <v>1</v>
      </c>
      <c r="D22" s="28">
        <v>7</v>
      </c>
      <c r="E22" s="28"/>
      <c r="F22" s="28"/>
      <c r="G22" s="28"/>
      <c r="H22" s="28" t="s">
        <v>204</v>
      </c>
      <c r="I22" s="29">
        <v>2</v>
      </c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9"/>
      <c r="CD22" s="29">
        <v>189822441.5</v>
      </c>
    </row>
    <row r="23" spans="2:82" ht="51" x14ac:dyDescent="0.2">
      <c r="B23" s="1">
        <v>3</v>
      </c>
      <c r="C23" s="30">
        <v>1</v>
      </c>
      <c r="D23" s="30">
        <v>7</v>
      </c>
      <c r="E23" s="37">
        <v>3</v>
      </c>
      <c r="F23" s="30"/>
      <c r="G23" s="30"/>
      <c r="H23" s="32" t="s">
        <v>205</v>
      </c>
      <c r="I23" s="33">
        <v>1</v>
      </c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33"/>
      <c r="CD23" s="33">
        <v>174822441.5</v>
      </c>
    </row>
    <row r="24" spans="2:82" ht="76.5" x14ac:dyDescent="0.2">
      <c r="B24" s="1">
        <v>4</v>
      </c>
      <c r="C24" s="18">
        <v>1</v>
      </c>
      <c r="D24" s="18">
        <v>7</v>
      </c>
      <c r="E24" s="18">
        <v>3</v>
      </c>
      <c r="F24" s="18">
        <v>1</v>
      </c>
      <c r="G24" s="18"/>
      <c r="H24" s="34" t="s">
        <v>206</v>
      </c>
      <c r="I24" s="35">
        <v>1</v>
      </c>
      <c r="J24" s="36">
        <v>1</v>
      </c>
      <c r="K24" s="26">
        <v>174822441.5</v>
      </c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35"/>
      <c r="CD24" s="35">
        <v>174822441.5</v>
      </c>
    </row>
    <row r="25" spans="2:82" ht="76.5" x14ac:dyDescent="0.2">
      <c r="B25" s="1">
        <v>3</v>
      </c>
      <c r="C25" s="30">
        <v>1</v>
      </c>
      <c r="D25" s="30">
        <v>7</v>
      </c>
      <c r="E25" s="37">
        <v>4</v>
      </c>
      <c r="F25" s="30"/>
      <c r="G25" s="30"/>
      <c r="H25" s="32" t="s">
        <v>207</v>
      </c>
      <c r="I25" s="33">
        <v>1</v>
      </c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33"/>
      <c r="CD25" s="33">
        <v>15000000</v>
      </c>
    </row>
    <row r="26" spans="2:82" ht="114.75" x14ac:dyDescent="0.2">
      <c r="B26" s="1">
        <v>4</v>
      </c>
      <c r="C26" s="18">
        <v>1</v>
      </c>
      <c r="D26" s="18">
        <v>7</v>
      </c>
      <c r="E26" s="18">
        <v>4</v>
      </c>
      <c r="F26" s="18">
        <v>2</v>
      </c>
      <c r="G26" s="18"/>
      <c r="H26" s="34" t="s">
        <v>208</v>
      </c>
      <c r="I26" s="35">
        <v>1</v>
      </c>
      <c r="J26" s="36">
        <v>1</v>
      </c>
      <c r="K26" s="26">
        <v>0</v>
      </c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>
        <v>15000000</v>
      </c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35"/>
      <c r="CD26" s="35">
        <v>15000000</v>
      </c>
    </row>
    <row r="27" spans="2:82" x14ac:dyDescent="0.2">
      <c r="B27" s="1">
        <v>1</v>
      </c>
      <c r="C27" s="23">
        <v>4</v>
      </c>
      <c r="D27" s="24"/>
      <c r="E27" s="24"/>
      <c r="F27" s="24"/>
      <c r="G27" s="24"/>
      <c r="H27" s="24" t="s">
        <v>190</v>
      </c>
      <c r="I27" s="25">
        <v>2</v>
      </c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5"/>
      <c r="CD27" s="25">
        <v>349644883</v>
      </c>
    </row>
    <row r="28" spans="2:82" x14ac:dyDescent="0.2">
      <c r="B28" s="1">
        <v>2</v>
      </c>
      <c r="C28" s="28">
        <v>4</v>
      </c>
      <c r="D28" s="28">
        <v>2</v>
      </c>
      <c r="E28" s="28"/>
      <c r="F28" s="28"/>
      <c r="G28" s="28"/>
      <c r="H28" s="28" t="s">
        <v>191</v>
      </c>
      <c r="I28" s="29">
        <v>2</v>
      </c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9"/>
      <c r="CD28" s="29">
        <v>349644883</v>
      </c>
    </row>
    <row r="29" spans="2:82" ht="38.25" x14ac:dyDescent="0.2">
      <c r="B29" s="1">
        <v>3</v>
      </c>
      <c r="C29" s="30">
        <v>4</v>
      </c>
      <c r="D29" s="30">
        <v>2</v>
      </c>
      <c r="E29" s="37">
        <v>2</v>
      </c>
      <c r="F29" s="30"/>
      <c r="G29" s="30"/>
      <c r="H29" s="32" t="s">
        <v>209</v>
      </c>
      <c r="I29" s="33">
        <v>2</v>
      </c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33"/>
      <c r="CD29" s="33">
        <v>349644883</v>
      </c>
    </row>
    <row r="30" spans="2:82" ht="76.5" x14ac:dyDescent="0.2">
      <c r="B30" s="1">
        <v>4</v>
      </c>
      <c r="C30" s="18">
        <v>4</v>
      </c>
      <c r="D30" s="18">
        <v>2</v>
      </c>
      <c r="E30" s="18">
        <v>2</v>
      </c>
      <c r="F30" s="18">
        <v>3</v>
      </c>
      <c r="G30" s="18"/>
      <c r="H30" s="34" t="s">
        <v>210</v>
      </c>
      <c r="I30" s="35">
        <v>1</v>
      </c>
      <c r="J30" s="36">
        <v>1</v>
      </c>
      <c r="K30" s="26">
        <v>174822441.5</v>
      </c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35"/>
      <c r="CD30" s="35">
        <v>174822441.5</v>
      </c>
    </row>
    <row r="31" spans="2:82" ht="63.75" x14ac:dyDescent="0.2">
      <c r="B31" s="1">
        <v>4</v>
      </c>
      <c r="C31" s="18">
        <v>4</v>
      </c>
      <c r="D31" s="18">
        <v>2</v>
      </c>
      <c r="E31" s="18">
        <v>2</v>
      </c>
      <c r="F31" s="18">
        <v>4</v>
      </c>
      <c r="G31" s="18"/>
      <c r="H31" s="34" t="s">
        <v>211</v>
      </c>
      <c r="I31" s="35">
        <v>1</v>
      </c>
      <c r="J31" s="36">
        <v>1</v>
      </c>
      <c r="K31" s="26">
        <v>174822441.5</v>
      </c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35"/>
      <c r="CD31" s="35">
        <v>174822441.5</v>
      </c>
    </row>
    <row r="32" spans="2:82" x14ac:dyDescent="0.2">
      <c r="B32" s="1">
        <v>1</v>
      </c>
      <c r="C32" s="23">
        <v>5</v>
      </c>
      <c r="D32" s="24"/>
      <c r="E32" s="24"/>
      <c r="F32" s="24"/>
      <c r="G32" s="24"/>
      <c r="H32" s="24" t="s">
        <v>212</v>
      </c>
      <c r="I32" s="25">
        <v>2</v>
      </c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5"/>
      <c r="CD32" s="25">
        <v>204822441.5</v>
      </c>
    </row>
    <row r="33" spans="2:82" x14ac:dyDescent="0.2">
      <c r="B33" s="1">
        <v>2</v>
      </c>
      <c r="C33" s="28">
        <v>5</v>
      </c>
      <c r="D33" s="28">
        <v>1</v>
      </c>
      <c r="E33" s="28"/>
      <c r="F33" s="28"/>
      <c r="G33" s="28"/>
      <c r="H33" s="28" t="s">
        <v>213</v>
      </c>
      <c r="I33" s="29">
        <v>1</v>
      </c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9"/>
      <c r="CD33" s="29">
        <v>189822441.5</v>
      </c>
    </row>
    <row r="34" spans="2:82" ht="51" x14ac:dyDescent="0.2">
      <c r="B34" s="1">
        <v>3</v>
      </c>
      <c r="C34" s="30">
        <v>5</v>
      </c>
      <c r="D34" s="30">
        <v>1</v>
      </c>
      <c r="E34" s="37">
        <v>1</v>
      </c>
      <c r="F34" s="30"/>
      <c r="G34" s="30"/>
      <c r="H34" s="32" t="s">
        <v>205</v>
      </c>
      <c r="I34" s="33">
        <v>1</v>
      </c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33"/>
      <c r="CD34" s="33">
        <v>174822441.5</v>
      </c>
    </row>
    <row r="35" spans="2:82" ht="76.5" x14ac:dyDescent="0.2">
      <c r="B35" s="1">
        <v>4</v>
      </c>
      <c r="C35" s="18">
        <v>5</v>
      </c>
      <c r="D35" s="18">
        <v>1</v>
      </c>
      <c r="E35" s="18">
        <v>1</v>
      </c>
      <c r="F35" s="18">
        <v>1</v>
      </c>
      <c r="G35" s="18"/>
      <c r="H35" s="34" t="s">
        <v>206</v>
      </c>
      <c r="I35" s="35">
        <v>1</v>
      </c>
      <c r="J35" s="36">
        <v>1</v>
      </c>
      <c r="K35" s="26">
        <v>174822441.5</v>
      </c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35"/>
      <c r="CD35" s="35">
        <v>174822441.5</v>
      </c>
    </row>
    <row r="36" spans="2:82" ht="76.5" x14ac:dyDescent="0.2">
      <c r="B36" s="1">
        <v>3</v>
      </c>
      <c r="C36" s="30">
        <v>5</v>
      </c>
      <c r="D36" s="30">
        <v>1</v>
      </c>
      <c r="E36" s="37">
        <v>2</v>
      </c>
      <c r="F36" s="30"/>
      <c r="G36" s="30"/>
      <c r="H36" s="32" t="s">
        <v>207</v>
      </c>
      <c r="I36" s="33">
        <v>1</v>
      </c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33"/>
      <c r="CD36" s="33">
        <v>15000000</v>
      </c>
    </row>
    <row r="37" spans="2:82" ht="114.75" x14ac:dyDescent="0.2">
      <c r="B37" s="1">
        <v>4</v>
      </c>
      <c r="C37" s="18">
        <v>5</v>
      </c>
      <c r="D37" s="18">
        <v>1</v>
      </c>
      <c r="E37" s="18">
        <v>2</v>
      </c>
      <c r="F37" s="18">
        <v>2</v>
      </c>
      <c r="G37" s="18"/>
      <c r="H37" s="34" t="s">
        <v>208</v>
      </c>
      <c r="I37" s="35">
        <v>1</v>
      </c>
      <c r="J37" s="36">
        <v>1</v>
      </c>
      <c r="K37" s="26">
        <v>0</v>
      </c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>
        <v>15000000</v>
      </c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35"/>
      <c r="CD37" s="35">
        <v>15000000</v>
      </c>
    </row>
    <row r="38" spans="2:82" x14ac:dyDescent="0.2">
      <c r="B38" s="17">
        <v>0</v>
      </c>
      <c r="C38" s="19">
        <v>0</v>
      </c>
      <c r="D38" s="19"/>
      <c r="E38" s="19"/>
      <c r="F38" s="19"/>
      <c r="G38" s="20">
        <v>105</v>
      </c>
      <c r="H38" s="20" t="s">
        <v>214</v>
      </c>
      <c r="I38" s="21">
        <v>19</v>
      </c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1"/>
      <c r="CD38" s="21">
        <v>3873184087.8353992</v>
      </c>
    </row>
    <row r="39" spans="2:82" x14ac:dyDescent="0.2">
      <c r="B39" s="1">
        <v>1</v>
      </c>
      <c r="C39" s="23">
        <v>1</v>
      </c>
      <c r="D39" s="24"/>
      <c r="E39" s="24"/>
      <c r="F39" s="24"/>
      <c r="G39" s="24"/>
      <c r="H39" s="24" t="s">
        <v>203</v>
      </c>
      <c r="I39" s="25">
        <v>3</v>
      </c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5"/>
      <c r="CD39" s="25">
        <v>825039621.5126425</v>
      </c>
    </row>
    <row r="40" spans="2:82" x14ac:dyDescent="0.2">
      <c r="B40" s="1">
        <v>2</v>
      </c>
      <c r="C40" s="28">
        <v>1</v>
      </c>
      <c r="D40" s="28">
        <v>2</v>
      </c>
      <c r="E40" s="28"/>
      <c r="F40" s="28"/>
      <c r="G40" s="28"/>
      <c r="H40" s="28" t="s">
        <v>215</v>
      </c>
      <c r="I40" s="29">
        <v>1</v>
      </c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9"/>
      <c r="CD40" s="29">
        <v>38550128</v>
      </c>
    </row>
    <row r="41" spans="2:82" ht="38.25" x14ac:dyDescent="0.2">
      <c r="B41" s="1">
        <v>3</v>
      </c>
      <c r="C41" s="30">
        <v>1</v>
      </c>
      <c r="D41" s="30">
        <v>2</v>
      </c>
      <c r="E41" s="37">
        <v>2</v>
      </c>
      <c r="F41" s="30"/>
      <c r="G41" s="30"/>
      <c r="H41" s="32" t="s">
        <v>216</v>
      </c>
      <c r="I41" s="33">
        <v>1</v>
      </c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33"/>
      <c r="CD41" s="33">
        <v>38550128</v>
      </c>
    </row>
    <row r="42" spans="2:82" ht="51" x14ac:dyDescent="0.2">
      <c r="B42" s="1">
        <v>4</v>
      </c>
      <c r="C42" s="18">
        <v>1</v>
      </c>
      <c r="D42" s="18">
        <v>2</v>
      </c>
      <c r="E42" s="18">
        <v>2</v>
      </c>
      <c r="F42" s="18">
        <v>14</v>
      </c>
      <c r="G42" s="18"/>
      <c r="H42" s="34" t="s">
        <v>217</v>
      </c>
      <c r="I42" s="35">
        <v>1</v>
      </c>
      <c r="J42" s="36">
        <v>1</v>
      </c>
      <c r="K42" s="26">
        <v>38550128</v>
      </c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35"/>
      <c r="CD42" s="35">
        <v>38550128</v>
      </c>
    </row>
    <row r="43" spans="2:82" x14ac:dyDescent="0.2">
      <c r="B43" s="1">
        <v>2</v>
      </c>
      <c r="C43" s="28">
        <v>1</v>
      </c>
      <c r="D43" s="28">
        <v>7</v>
      </c>
      <c r="E43" s="28"/>
      <c r="F43" s="28"/>
      <c r="G43" s="28"/>
      <c r="H43" s="28" t="s">
        <v>204</v>
      </c>
      <c r="I43" s="29">
        <v>2</v>
      </c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9"/>
      <c r="CD43" s="29">
        <v>786489493.5126425</v>
      </c>
    </row>
    <row r="44" spans="2:82" ht="38.25" x14ac:dyDescent="0.2">
      <c r="B44" s="1">
        <v>3</v>
      </c>
      <c r="C44" s="30">
        <v>1</v>
      </c>
      <c r="D44" s="30">
        <v>7</v>
      </c>
      <c r="E44" s="37">
        <v>1</v>
      </c>
      <c r="F44" s="30"/>
      <c r="G44" s="30"/>
      <c r="H44" s="32" t="s">
        <v>218</v>
      </c>
      <c r="I44" s="33">
        <v>1</v>
      </c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33"/>
      <c r="CD44" s="33">
        <v>674210791.69125128</v>
      </c>
    </row>
    <row r="45" spans="2:82" ht="63.75" x14ac:dyDescent="0.2">
      <c r="B45" s="1">
        <v>4</v>
      </c>
      <c r="C45" s="18">
        <v>1</v>
      </c>
      <c r="D45" s="18">
        <v>7</v>
      </c>
      <c r="E45" s="18">
        <v>1</v>
      </c>
      <c r="F45" s="18">
        <v>11</v>
      </c>
      <c r="G45" s="18"/>
      <c r="H45" s="39" t="s">
        <v>219</v>
      </c>
      <c r="I45" s="35">
        <v>1</v>
      </c>
      <c r="J45" s="36">
        <v>1</v>
      </c>
      <c r="K45" s="26">
        <v>0</v>
      </c>
      <c r="L45" s="26"/>
      <c r="M45" s="26"/>
      <c r="N45" s="26"/>
      <c r="O45" s="26"/>
      <c r="P45" s="26"/>
      <c r="Q45" s="26">
        <v>336836105.46417379</v>
      </c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>
        <v>337374686.22707742</v>
      </c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35"/>
      <c r="CD45" s="35">
        <v>674210791.69125128</v>
      </c>
    </row>
    <row r="46" spans="2:82" ht="25.5" x14ac:dyDescent="0.2">
      <c r="B46" s="1">
        <v>3</v>
      </c>
      <c r="C46" s="30">
        <v>1</v>
      </c>
      <c r="D46" s="30">
        <v>7</v>
      </c>
      <c r="E46" s="37">
        <v>6</v>
      </c>
      <c r="F46" s="30"/>
      <c r="G46" s="30"/>
      <c r="H46" s="32" t="s">
        <v>220</v>
      </c>
      <c r="I46" s="33">
        <v>1</v>
      </c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33"/>
      <c r="CD46" s="33">
        <v>112278701.82139125</v>
      </c>
    </row>
    <row r="47" spans="2:82" ht="51" x14ac:dyDescent="0.2">
      <c r="B47" s="1">
        <v>4</v>
      </c>
      <c r="C47" s="18">
        <v>1</v>
      </c>
      <c r="D47" s="18">
        <v>7</v>
      </c>
      <c r="E47" s="18">
        <v>6</v>
      </c>
      <c r="F47" s="18">
        <v>9</v>
      </c>
      <c r="G47" s="18"/>
      <c r="H47" s="39" t="s">
        <v>221</v>
      </c>
      <c r="I47" s="35">
        <v>1</v>
      </c>
      <c r="J47" s="36">
        <v>1</v>
      </c>
      <c r="K47" s="26">
        <v>0</v>
      </c>
      <c r="L47" s="26"/>
      <c r="M47" s="26"/>
      <c r="N47" s="26"/>
      <c r="O47" s="26"/>
      <c r="P47" s="26"/>
      <c r="Q47" s="26">
        <v>112278701.82139125</v>
      </c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35"/>
      <c r="CD47" s="35">
        <v>112278701.82139125</v>
      </c>
    </row>
    <row r="48" spans="2:82" x14ac:dyDescent="0.2">
      <c r="B48" s="1">
        <v>1</v>
      </c>
      <c r="C48" s="24">
        <v>2</v>
      </c>
      <c r="D48" s="24"/>
      <c r="E48" s="24"/>
      <c r="F48" s="24"/>
      <c r="G48" s="24"/>
      <c r="H48" s="24" t="s">
        <v>222</v>
      </c>
      <c r="I48" s="25">
        <v>2</v>
      </c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5"/>
      <c r="CD48" s="25">
        <v>89768930.878934681</v>
      </c>
    </row>
    <row r="49" spans="2:82" x14ac:dyDescent="0.2">
      <c r="B49" s="1">
        <v>2</v>
      </c>
      <c r="C49" s="28">
        <v>2</v>
      </c>
      <c r="D49" s="28">
        <v>3</v>
      </c>
      <c r="E49" s="28"/>
      <c r="F49" s="28"/>
      <c r="G49" s="28"/>
      <c r="H49" s="28" t="s">
        <v>223</v>
      </c>
      <c r="I49" s="29">
        <v>2</v>
      </c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9"/>
      <c r="CD49" s="29">
        <v>89768930.878934681</v>
      </c>
    </row>
    <row r="50" spans="2:82" ht="38.25" x14ac:dyDescent="0.2">
      <c r="B50" s="1">
        <v>3</v>
      </c>
      <c r="C50" s="30">
        <v>2</v>
      </c>
      <c r="D50" s="30">
        <v>3</v>
      </c>
      <c r="E50" s="37">
        <v>1</v>
      </c>
      <c r="F50" s="30"/>
      <c r="G50" s="30"/>
      <c r="H50" s="32" t="s">
        <v>224</v>
      </c>
      <c r="I50" s="33">
        <v>1</v>
      </c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33"/>
      <c r="CD50" s="33">
        <v>41666867.700000003</v>
      </c>
    </row>
    <row r="51" spans="2:82" ht="63.75" x14ac:dyDescent="0.2">
      <c r="B51" s="1">
        <v>4</v>
      </c>
      <c r="C51" s="18">
        <v>2</v>
      </c>
      <c r="D51" s="18">
        <v>3</v>
      </c>
      <c r="E51" s="18">
        <v>1</v>
      </c>
      <c r="F51" s="18">
        <v>4</v>
      </c>
      <c r="G51" s="18"/>
      <c r="H51" s="34" t="s">
        <v>225</v>
      </c>
      <c r="I51" s="35">
        <v>1</v>
      </c>
      <c r="J51" s="36">
        <v>1</v>
      </c>
      <c r="K51" s="26">
        <v>6877215</v>
      </c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>
        <v>34789652.700000003</v>
      </c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35"/>
      <c r="CD51" s="35">
        <v>41666867.700000003</v>
      </c>
    </row>
    <row r="52" spans="2:82" ht="38.25" x14ac:dyDescent="0.2">
      <c r="B52" s="1">
        <v>3</v>
      </c>
      <c r="C52" s="30">
        <v>2</v>
      </c>
      <c r="D52" s="30">
        <v>3</v>
      </c>
      <c r="E52" s="37">
        <v>3</v>
      </c>
      <c r="F52" s="30"/>
      <c r="G52" s="30"/>
      <c r="H52" s="32" t="s">
        <v>224</v>
      </c>
      <c r="I52" s="33">
        <v>1</v>
      </c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33"/>
      <c r="CD52" s="33">
        <v>48102063.178934671</v>
      </c>
    </row>
    <row r="53" spans="2:82" ht="51" x14ac:dyDescent="0.2">
      <c r="B53" s="1">
        <v>4</v>
      </c>
      <c r="C53" s="18">
        <v>2</v>
      </c>
      <c r="D53" s="18">
        <v>3</v>
      </c>
      <c r="E53" s="18">
        <v>3</v>
      </c>
      <c r="F53" s="18">
        <v>9</v>
      </c>
      <c r="G53" s="18"/>
      <c r="H53" s="39" t="s">
        <v>221</v>
      </c>
      <c r="I53" s="35">
        <v>1</v>
      </c>
      <c r="J53" s="36">
        <v>1</v>
      </c>
      <c r="K53" s="26">
        <v>0</v>
      </c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>
        <v>48102063.178934671</v>
      </c>
      <c r="BY53" s="26"/>
      <c r="BZ53" s="26"/>
      <c r="CA53" s="26"/>
      <c r="CB53" s="26"/>
      <c r="CC53" s="35"/>
      <c r="CD53" s="35">
        <v>48102063.178934671</v>
      </c>
    </row>
    <row r="54" spans="2:82" x14ac:dyDescent="0.2">
      <c r="B54" s="1">
        <v>1</v>
      </c>
      <c r="C54" s="24">
        <v>3</v>
      </c>
      <c r="D54" s="24"/>
      <c r="E54" s="24"/>
      <c r="F54" s="24"/>
      <c r="G54" s="24"/>
      <c r="H54" s="24" t="s">
        <v>226</v>
      </c>
      <c r="I54" s="25">
        <v>10</v>
      </c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5"/>
      <c r="CD54" s="25">
        <v>1554239524.2056379</v>
      </c>
    </row>
    <row r="55" spans="2:82" x14ac:dyDescent="0.2">
      <c r="B55" s="1">
        <v>2</v>
      </c>
      <c r="C55" s="28">
        <v>3</v>
      </c>
      <c r="D55" s="28">
        <v>1</v>
      </c>
      <c r="E55" s="28"/>
      <c r="F55" s="28"/>
      <c r="G55" s="28"/>
      <c r="H55" s="28" t="s">
        <v>227</v>
      </c>
      <c r="I55" s="29">
        <v>3</v>
      </c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9"/>
      <c r="CD55" s="29">
        <v>921130900.9898994</v>
      </c>
    </row>
    <row r="56" spans="2:82" ht="38.25" x14ac:dyDescent="0.2">
      <c r="B56" s="1">
        <v>3</v>
      </c>
      <c r="C56" s="30">
        <v>3</v>
      </c>
      <c r="D56" s="30">
        <v>1</v>
      </c>
      <c r="E56" s="37">
        <v>3</v>
      </c>
      <c r="F56" s="30"/>
      <c r="G56" s="30"/>
      <c r="H56" s="32" t="s">
        <v>224</v>
      </c>
      <c r="I56" s="33">
        <v>1</v>
      </c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33"/>
      <c r="CD56" s="33">
        <v>208864333.05155432</v>
      </c>
    </row>
    <row r="57" spans="2:82" ht="63.75" x14ac:dyDescent="0.2">
      <c r="B57" s="1">
        <v>4</v>
      </c>
      <c r="C57" s="18">
        <v>3</v>
      </c>
      <c r="D57" s="18">
        <v>1</v>
      </c>
      <c r="E57" s="18">
        <v>3</v>
      </c>
      <c r="F57" s="18">
        <v>4</v>
      </c>
      <c r="G57" s="18"/>
      <c r="H57" s="39" t="s">
        <v>225</v>
      </c>
      <c r="I57" s="35">
        <v>1</v>
      </c>
      <c r="J57" s="36">
        <v>1</v>
      </c>
      <c r="K57" s="26">
        <v>0</v>
      </c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>
        <v>208864333.05155432</v>
      </c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35"/>
      <c r="CD57" s="35">
        <v>208864333.05155432</v>
      </c>
    </row>
    <row r="58" spans="2:82" ht="25.5" x14ac:dyDescent="0.2">
      <c r="B58" s="1">
        <v>3</v>
      </c>
      <c r="C58" s="30">
        <v>3</v>
      </c>
      <c r="D58" s="30">
        <v>1</v>
      </c>
      <c r="E58" s="37">
        <v>4</v>
      </c>
      <c r="F58" s="30"/>
      <c r="G58" s="30"/>
      <c r="H58" s="32" t="s">
        <v>228</v>
      </c>
      <c r="I58" s="33">
        <v>1</v>
      </c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33"/>
      <c r="CD58" s="33">
        <v>433780790.53627264</v>
      </c>
    </row>
    <row r="59" spans="2:82" ht="38.25" x14ac:dyDescent="0.2">
      <c r="B59" s="1">
        <v>4</v>
      </c>
      <c r="C59" s="18">
        <v>3</v>
      </c>
      <c r="D59" s="18">
        <v>1</v>
      </c>
      <c r="E59" s="18">
        <v>4</v>
      </c>
      <c r="F59" s="18">
        <v>5</v>
      </c>
      <c r="G59" s="18"/>
      <c r="H59" s="39" t="s">
        <v>229</v>
      </c>
      <c r="I59" s="35">
        <v>1</v>
      </c>
      <c r="J59" s="36">
        <v>1</v>
      </c>
      <c r="K59" s="26">
        <v>0</v>
      </c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>
        <v>208864333.05155432</v>
      </c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>
        <v>224916457.48471829</v>
      </c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35"/>
      <c r="CD59" s="35">
        <v>433780790.53627264</v>
      </c>
    </row>
    <row r="60" spans="2:82" ht="25.5" x14ac:dyDescent="0.2">
      <c r="B60" s="1">
        <v>3</v>
      </c>
      <c r="C60" s="30">
        <v>3</v>
      </c>
      <c r="D60" s="30">
        <v>1</v>
      </c>
      <c r="E60" s="37">
        <v>5</v>
      </c>
      <c r="F60" s="30"/>
      <c r="G60" s="30"/>
      <c r="H60" s="32" t="s">
        <v>230</v>
      </c>
      <c r="I60" s="33">
        <v>1</v>
      </c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33"/>
      <c r="CD60" s="33">
        <v>278485777.40207243</v>
      </c>
    </row>
    <row r="61" spans="2:82" ht="38.25" x14ac:dyDescent="0.2">
      <c r="B61" s="1">
        <v>4</v>
      </c>
      <c r="C61" s="18">
        <v>3</v>
      </c>
      <c r="D61" s="18">
        <v>1</v>
      </c>
      <c r="E61" s="18">
        <v>5</v>
      </c>
      <c r="F61" s="18">
        <v>7</v>
      </c>
      <c r="G61" s="18"/>
      <c r="H61" s="39" t="s">
        <v>231</v>
      </c>
      <c r="I61" s="35">
        <v>1</v>
      </c>
      <c r="J61" s="36">
        <v>1</v>
      </c>
      <c r="K61" s="26">
        <v>0</v>
      </c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>
        <v>278485777.40207243</v>
      </c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35"/>
      <c r="CD61" s="35">
        <v>278485777.40207243</v>
      </c>
    </row>
    <row r="62" spans="2:82" x14ac:dyDescent="0.2">
      <c r="B62" s="1">
        <v>2</v>
      </c>
      <c r="C62" s="28">
        <v>3</v>
      </c>
      <c r="D62" s="28">
        <v>2</v>
      </c>
      <c r="E62" s="28"/>
      <c r="F62" s="28"/>
      <c r="G62" s="28"/>
      <c r="H62" s="28" t="s">
        <v>232</v>
      </c>
      <c r="I62" s="29">
        <v>2</v>
      </c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9"/>
      <c r="CD62" s="29">
        <v>119747786</v>
      </c>
    </row>
    <row r="63" spans="2:82" ht="25.5" x14ac:dyDescent="0.2">
      <c r="B63" s="1">
        <v>3</v>
      </c>
      <c r="C63" s="30">
        <v>3</v>
      </c>
      <c r="D63" s="30">
        <v>2</v>
      </c>
      <c r="E63" s="37">
        <v>2</v>
      </c>
      <c r="F63" s="30"/>
      <c r="G63" s="30"/>
      <c r="H63" s="32" t="s">
        <v>233</v>
      </c>
      <c r="I63" s="33">
        <v>1</v>
      </c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33"/>
      <c r="CD63" s="33">
        <v>69485171</v>
      </c>
    </row>
    <row r="64" spans="2:82" ht="76.5" x14ac:dyDescent="0.2">
      <c r="B64" s="1">
        <v>4</v>
      </c>
      <c r="C64" s="18">
        <v>3</v>
      </c>
      <c r="D64" s="18">
        <v>2</v>
      </c>
      <c r="E64" s="18">
        <v>2</v>
      </c>
      <c r="F64" s="18">
        <v>12</v>
      </c>
      <c r="G64" s="18"/>
      <c r="H64" s="34" t="s">
        <v>234</v>
      </c>
      <c r="I64" s="35">
        <v>1</v>
      </c>
      <c r="J64" s="36">
        <v>1</v>
      </c>
      <c r="K64" s="26">
        <v>69485171</v>
      </c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35"/>
      <c r="CD64" s="35">
        <v>69485171</v>
      </c>
    </row>
    <row r="65" spans="2:82" ht="25.5" x14ac:dyDescent="0.2">
      <c r="B65" s="1">
        <v>3</v>
      </c>
      <c r="C65" s="30">
        <v>3</v>
      </c>
      <c r="D65" s="30">
        <v>2</v>
      </c>
      <c r="E65" s="37">
        <v>3</v>
      </c>
      <c r="F65" s="30"/>
      <c r="G65" s="30"/>
      <c r="H65" s="32" t="s">
        <v>230</v>
      </c>
      <c r="I65" s="33">
        <v>1</v>
      </c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33"/>
      <c r="CD65" s="33">
        <v>50262615</v>
      </c>
    </row>
    <row r="66" spans="2:82" ht="38.25" x14ac:dyDescent="0.2">
      <c r="B66" s="1">
        <v>4</v>
      </c>
      <c r="C66" s="18">
        <v>3</v>
      </c>
      <c r="D66" s="18">
        <v>2</v>
      </c>
      <c r="E66" s="18">
        <v>3</v>
      </c>
      <c r="F66" s="18">
        <v>7</v>
      </c>
      <c r="G66" s="18"/>
      <c r="H66" s="34" t="s">
        <v>231</v>
      </c>
      <c r="I66" s="35">
        <v>1</v>
      </c>
      <c r="J66" s="36">
        <v>1</v>
      </c>
      <c r="K66" s="26">
        <v>50262615</v>
      </c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35"/>
      <c r="CD66" s="35">
        <v>50262615</v>
      </c>
    </row>
    <row r="67" spans="2:82" x14ac:dyDescent="0.2">
      <c r="B67" s="1">
        <v>2</v>
      </c>
      <c r="C67" s="28">
        <v>3</v>
      </c>
      <c r="D67" s="28">
        <v>3</v>
      </c>
      <c r="E67" s="28"/>
      <c r="F67" s="28"/>
      <c r="G67" s="28"/>
      <c r="H67" s="28" t="s">
        <v>235</v>
      </c>
      <c r="I67" s="29">
        <v>5</v>
      </c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9"/>
      <c r="CD67" s="29">
        <v>513360837.21573865</v>
      </c>
    </row>
    <row r="68" spans="2:82" ht="38.25" x14ac:dyDescent="0.2">
      <c r="B68" s="1">
        <v>3</v>
      </c>
      <c r="C68" s="30">
        <v>3</v>
      </c>
      <c r="D68" s="30">
        <v>3</v>
      </c>
      <c r="E68" s="37">
        <v>1</v>
      </c>
      <c r="F68" s="30"/>
      <c r="G68" s="30"/>
      <c r="H68" s="32" t="s">
        <v>216</v>
      </c>
      <c r="I68" s="33">
        <v>1</v>
      </c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33"/>
      <c r="CD68" s="33">
        <v>192408252.71573868</v>
      </c>
    </row>
    <row r="69" spans="2:82" ht="63.75" x14ac:dyDescent="0.2">
      <c r="B69" s="1">
        <v>4</v>
      </c>
      <c r="C69" s="18">
        <v>3</v>
      </c>
      <c r="D69" s="18">
        <v>3</v>
      </c>
      <c r="E69" s="18">
        <v>1</v>
      </c>
      <c r="F69" s="18">
        <v>13</v>
      </c>
      <c r="G69" s="18"/>
      <c r="H69" s="39" t="s">
        <v>236</v>
      </c>
      <c r="I69" s="35">
        <v>1</v>
      </c>
      <c r="J69" s="36">
        <v>1</v>
      </c>
      <c r="K69" s="26">
        <v>0</v>
      </c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>
        <v>192408252.71573868</v>
      </c>
      <c r="BY69" s="26"/>
      <c r="BZ69" s="26"/>
      <c r="CA69" s="26"/>
      <c r="CB69" s="26"/>
      <c r="CC69" s="35"/>
      <c r="CD69" s="35">
        <v>192408252.71573868</v>
      </c>
    </row>
    <row r="70" spans="2:82" ht="38.25" x14ac:dyDescent="0.2">
      <c r="B70" s="1">
        <v>3</v>
      </c>
      <c r="C70" s="30">
        <v>3</v>
      </c>
      <c r="D70" s="30">
        <v>3</v>
      </c>
      <c r="E70" s="37">
        <v>2</v>
      </c>
      <c r="F70" s="30"/>
      <c r="G70" s="30"/>
      <c r="H70" s="32" t="s">
        <v>237</v>
      </c>
      <c r="I70" s="33">
        <v>1</v>
      </c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33"/>
      <c r="CD70" s="33">
        <v>19649185</v>
      </c>
    </row>
    <row r="71" spans="2:82" ht="63.75" x14ac:dyDescent="0.2">
      <c r="B71" s="1">
        <v>4</v>
      </c>
      <c r="C71" s="18">
        <v>3</v>
      </c>
      <c r="D71" s="18">
        <v>3</v>
      </c>
      <c r="E71" s="18">
        <v>2</v>
      </c>
      <c r="F71" s="18">
        <v>1</v>
      </c>
      <c r="G71" s="18"/>
      <c r="H71" s="34" t="s">
        <v>238</v>
      </c>
      <c r="I71" s="35">
        <v>1</v>
      </c>
      <c r="J71" s="36">
        <v>1</v>
      </c>
      <c r="K71" s="26">
        <v>19649185</v>
      </c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35"/>
      <c r="CD71" s="35">
        <v>19649185</v>
      </c>
    </row>
    <row r="72" spans="2:82" ht="25.5" x14ac:dyDescent="0.2">
      <c r="B72" s="1">
        <v>3</v>
      </c>
      <c r="C72" s="30">
        <v>3</v>
      </c>
      <c r="D72" s="30">
        <v>3</v>
      </c>
      <c r="E72" s="37">
        <v>3</v>
      </c>
      <c r="F72" s="30"/>
      <c r="G72" s="30"/>
      <c r="H72" s="32" t="s">
        <v>239</v>
      </c>
      <c r="I72" s="33">
        <v>1</v>
      </c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33"/>
      <c r="CD72" s="33">
        <v>71947455</v>
      </c>
    </row>
    <row r="73" spans="2:82" ht="76.5" x14ac:dyDescent="0.2">
      <c r="B73" s="1">
        <v>4</v>
      </c>
      <c r="C73" s="18">
        <v>3</v>
      </c>
      <c r="D73" s="18">
        <v>3</v>
      </c>
      <c r="E73" s="18">
        <v>3</v>
      </c>
      <c r="F73" s="18">
        <v>6</v>
      </c>
      <c r="G73" s="18"/>
      <c r="H73" s="34" t="s">
        <v>240</v>
      </c>
      <c r="I73" s="35">
        <v>1</v>
      </c>
      <c r="J73" s="36">
        <v>1</v>
      </c>
      <c r="K73" s="26">
        <v>71947455</v>
      </c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35"/>
      <c r="CD73" s="35">
        <v>71947455</v>
      </c>
    </row>
    <row r="74" spans="2:82" ht="38.25" x14ac:dyDescent="0.2">
      <c r="B74" s="1">
        <v>3</v>
      </c>
      <c r="C74" s="30">
        <v>3</v>
      </c>
      <c r="D74" s="30">
        <v>3</v>
      </c>
      <c r="E74" s="37">
        <v>4</v>
      </c>
      <c r="F74" s="30"/>
      <c r="G74" s="30"/>
      <c r="H74" s="32" t="s">
        <v>199</v>
      </c>
      <c r="I74" s="33">
        <v>1</v>
      </c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33"/>
      <c r="CD74" s="33">
        <v>143992025.5</v>
      </c>
    </row>
    <row r="75" spans="2:82" ht="76.5" x14ac:dyDescent="0.2">
      <c r="B75" s="1">
        <v>4</v>
      </c>
      <c r="C75" s="18">
        <v>3</v>
      </c>
      <c r="D75" s="18">
        <v>3</v>
      </c>
      <c r="E75" s="18">
        <v>4</v>
      </c>
      <c r="F75" s="18">
        <v>2</v>
      </c>
      <c r="G75" s="18"/>
      <c r="H75" s="34" t="s">
        <v>241</v>
      </c>
      <c r="I75" s="35">
        <v>1</v>
      </c>
      <c r="J75" s="36">
        <v>1</v>
      </c>
      <c r="K75" s="26">
        <v>143992025.5</v>
      </c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35"/>
      <c r="CD75" s="35">
        <v>143992025.5</v>
      </c>
    </row>
    <row r="76" spans="2:82" ht="25.5" x14ac:dyDescent="0.2">
      <c r="B76" s="1">
        <v>3</v>
      </c>
      <c r="C76" s="30">
        <v>3</v>
      </c>
      <c r="D76" s="30">
        <v>3</v>
      </c>
      <c r="E76" s="37">
        <v>5</v>
      </c>
      <c r="F76" s="30"/>
      <c r="G76" s="30"/>
      <c r="H76" s="32" t="s">
        <v>220</v>
      </c>
      <c r="I76" s="33">
        <v>1</v>
      </c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33"/>
      <c r="CD76" s="33">
        <v>85363919</v>
      </c>
    </row>
    <row r="77" spans="2:82" ht="51" x14ac:dyDescent="0.2">
      <c r="B77" s="1">
        <v>4</v>
      </c>
      <c r="C77" s="18">
        <v>3</v>
      </c>
      <c r="D77" s="18">
        <v>3</v>
      </c>
      <c r="E77" s="18">
        <v>5</v>
      </c>
      <c r="F77" s="18">
        <v>9</v>
      </c>
      <c r="G77" s="18"/>
      <c r="H77" s="34" t="s">
        <v>221</v>
      </c>
      <c r="I77" s="35">
        <v>1</v>
      </c>
      <c r="J77" s="36">
        <v>1</v>
      </c>
      <c r="K77" s="26">
        <v>85363919</v>
      </c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35"/>
      <c r="CD77" s="35">
        <v>85363919</v>
      </c>
    </row>
    <row r="78" spans="2:82" x14ac:dyDescent="0.2">
      <c r="B78" s="1">
        <v>1</v>
      </c>
      <c r="C78" s="24">
        <v>4</v>
      </c>
      <c r="D78" s="24"/>
      <c r="E78" s="24"/>
      <c r="F78" s="24"/>
      <c r="G78" s="24"/>
      <c r="H78" s="24" t="s">
        <v>190</v>
      </c>
      <c r="I78" s="25">
        <v>4</v>
      </c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5"/>
      <c r="CD78" s="25">
        <v>1404136011.238184</v>
      </c>
    </row>
    <row r="79" spans="2:82" x14ac:dyDescent="0.2">
      <c r="B79" s="1">
        <v>2</v>
      </c>
      <c r="C79" s="28">
        <v>4</v>
      </c>
      <c r="D79" s="28">
        <v>1</v>
      </c>
      <c r="E79" s="28"/>
      <c r="F79" s="28"/>
      <c r="G79" s="28"/>
      <c r="H79" s="28" t="s">
        <v>242</v>
      </c>
      <c r="I79" s="29">
        <v>1</v>
      </c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9"/>
      <c r="CD79" s="29">
        <v>1150000000.738184</v>
      </c>
    </row>
    <row r="80" spans="2:82" ht="25.5" x14ac:dyDescent="0.2">
      <c r="B80" s="1">
        <v>3</v>
      </c>
      <c r="C80" s="30">
        <v>4</v>
      </c>
      <c r="D80" s="30">
        <v>1</v>
      </c>
      <c r="E80" s="37">
        <v>2</v>
      </c>
      <c r="F80" s="30"/>
      <c r="G80" s="30"/>
      <c r="H80" s="32" t="s">
        <v>220</v>
      </c>
      <c r="I80" s="33">
        <v>1</v>
      </c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33"/>
      <c r="CD80" s="33">
        <v>1150000000.738184</v>
      </c>
    </row>
    <row r="81" spans="2:82" ht="63.75" x14ac:dyDescent="0.2">
      <c r="B81" s="1">
        <v>4</v>
      </c>
      <c r="C81" s="18">
        <v>4</v>
      </c>
      <c r="D81" s="18">
        <v>1</v>
      </c>
      <c r="E81" s="18">
        <v>2</v>
      </c>
      <c r="F81" s="18">
        <v>10</v>
      </c>
      <c r="G81" s="18"/>
      <c r="H81" s="39" t="s">
        <v>243</v>
      </c>
      <c r="I81" s="35">
        <v>1</v>
      </c>
      <c r="J81" s="36">
        <v>1</v>
      </c>
      <c r="K81" s="26">
        <v>0</v>
      </c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>
        <v>1150000000.738184</v>
      </c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35"/>
      <c r="CD81" s="35">
        <v>1150000000.738184</v>
      </c>
    </row>
    <row r="82" spans="2:82" x14ac:dyDescent="0.2">
      <c r="B82" s="1">
        <v>2</v>
      </c>
      <c r="C82" s="28">
        <v>4</v>
      </c>
      <c r="D82" s="28">
        <v>2</v>
      </c>
      <c r="E82" s="28"/>
      <c r="F82" s="28"/>
      <c r="G82" s="28"/>
      <c r="H82" s="28" t="s">
        <v>191</v>
      </c>
      <c r="I82" s="29">
        <v>1</v>
      </c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9"/>
      <c r="CD82" s="29">
        <v>56499317</v>
      </c>
    </row>
    <row r="83" spans="2:82" ht="38.25" x14ac:dyDescent="0.2">
      <c r="B83" s="1">
        <v>3</v>
      </c>
      <c r="C83" s="30">
        <v>4</v>
      </c>
      <c r="D83" s="30">
        <v>2</v>
      </c>
      <c r="E83" s="37">
        <v>4</v>
      </c>
      <c r="F83" s="30"/>
      <c r="G83" s="30"/>
      <c r="H83" s="32" t="s">
        <v>199</v>
      </c>
      <c r="I83" s="33">
        <v>1</v>
      </c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33"/>
      <c r="CD83" s="33">
        <v>56499317</v>
      </c>
    </row>
    <row r="84" spans="2:82" ht="51" x14ac:dyDescent="0.2">
      <c r="B84" s="1">
        <v>4</v>
      </c>
      <c r="C84" s="18">
        <v>4</v>
      </c>
      <c r="D84" s="18">
        <v>2</v>
      </c>
      <c r="E84" s="18">
        <v>4</v>
      </c>
      <c r="F84" s="18">
        <v>3</v>
      </c>
      <c r="G84" s="18"/>
      <c r="H84" s="34" t="s">
        <v>200</v>
      </c>
      <c r="I84" s="35">
        <v>1</v>
      </c>
      <c r="J84" s="36">
        <v>1</v>
      </c>
      <c r="K84" s="26">
        <v>56499317</v>
      </c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35"/>
      <c r="CD84" s="35">
        <v>56499317</v>
      </c>
    </row>
    <row r="85" spans="2:82" x14ac:dyDescent="0.2">
      <c r="B85" s="1">
        <v>2</v>
      </c>
      <c r="C85" s="28">
        <v>4</v>
      </c>
      <c r="D85" s="28">
        <v>5</v>
      </c>
      <c r="E85" s="28"/>
      <c r="F85" s="28"/>
      <c r="G85" s="28"/>
      <c r="H85" s="28" t="s">
        <v>244</v>
      </c>
      <c r="I85" s="29">
        <v>2</v>
      </c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9"/>
      <c r="CD85" s="29">
        <v>197636693.5</v>
      </c>
    </row>
    <row r="86" spans="2:82" ht="38.25" x14ac:dyDescent="0.2">
      <c r="B86" s="1">
        <v>3</v>
      </c>
      <c r="C86" s="30">
        <v>4</v>
      </c>
      <c r="D86" s="30">
        <v>5</v>
      </c>
      <c r="E86" s="37">
        <v>1</v>
      </c>
      <c r="F86" s="30"/>
      <c r="G86" s="30"/>
      <c r="H86" s="32" t="s">
        <v>216</v>
      </c>
      <c r="I86" s="33">
        <v>1</v>
      </c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33"/>
      <c r="CD86" s="33">
        <v>53644668</v>
      </c>
    </row>
    <row r="87" spans="2:82" ht="63.75" x14ac:dyDescent="0.2">
      <c r="B87" s="1">
        <v>4</v>
      </c>
      <c r="C87" s="18">
        <v>4</v>
      </c>
      <c r="D87" s="18">
        <v>5</v>
      </c>
      <c r="E87" s="18">
        <v>1</v>
      </c>
      <c r="F87" s="18">
        <v>13</v>
      </c>
      <c r="G87" s="18"/>
      <c r="H87" s="34" t="s">
        <v>236</v>
      </c>
      <c r="I87" s="35">
        <v>1</v>
      </c>
      <c r="J87" s="36">
        <v>1</v>
      </c>
      <c r="K87" s="26">
        <v>53644668</v>
      </c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35"/>
      <c r="CD87" s="35">
        <v>53644668</v>
      </c>
    </row>
    <row r="88" spans="2:82" ht="38.25" x14ac:dyDescent="0.2">
      <c r="B88" s="1">
        <v>3</v>
      </c>
      <c r="C88" s="30">
        <v>4</v>
      </c>
      <c r="D88" s="30">
        <v>5</v>
      </c>
      <c r="E88" s="37">
        <v>3</v>
      </c>
      <c r="F88" s="30"/>
      <c r="G88" s="30"/>
      <c r="H88" s="32" t="s">
        <v>192</v>
      </c>
      <c r="I88" s="33">
        <v>1</v>
      </c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33"/>
      <c r="CD88" s="33">
        <v>143992025.5</v>
      </c>
    </row>
    <row r="89" spans="2:82" ht="76.5" x14ac:dyDescent="0.2">
      <c r="B89" s="1">
        <v>4</v>
      </c>
      <c r="C89" s="18">
        <v>4</v>
      </c>
      <c r="D89" s="18">
        <v>5</v>
      </c>
      <c r="E89" s="18">
        <v>3</v>
      </c>
      <c r="F89" s="18">
        <v>8</v>
      </c>
      <c r="G89" s="18"/>
      <c r="H89" s="34" t="s">
        <v>245</v>
      </c>
      <c r="I89" s="35">
        <v>1</v>
      </c>
      <c r="J89" s="36">
        <v>1</v>
      </c>
      <c r="K89" s="26">
        <v>143992025.5</v>
      </c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35"/>
      <c r="CD89" s="35">
        <v>143992025.5</v>
      </c>
    </row>
    <row r="90" spans="2:82" x14ac:dyDescent="0.2">
      <c r="B90" s="17">
        <v>0</v>
      </c>
      <c r="C90" s="19">
        <v>0</v>
      </c>
      <c r="D90" s="19"/>
      <c r="E90" s="19"/>
      <c r="F90" s="19"/>
      <c r="G90" s="20">
        <v>106</v>
      </c>
      <c r="H90" s="20" t="s">
        <v>246</v>
      </c>
      <c r="I90" s="21">
        <v>3</v>
      </c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1"/>
      <c r="CD90" s="21">
        <v>796561246</v>
      </c>
    </row>
    <row r="91" spans="2:82" x14ac:dyDescent="0.2">
      <c r="B91" s="1">
        <v>1</v>
      </c>
      <c r="C91" s="24">
        <v>2</v>
      </c>
      <c r="D91" s="24"/>
      <c r="E91" s="24"/>
      <c r="F91" s="24"/>
      <c r="G91" s="24"/>
      <c r="H91" s="24" t="s">
        <v>222</v>
      </c>
      <c r="I91" s="25">
        <v>1</v>
      </c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5"/>
      <c r="CD91" s="25">
        <v>114620245</v>
      </c>
    </row>
    <row r="92" spans="2:82" x14ac:dyDescent="0.2">
      <c r="B92" s="1">
        <v>2</v>
      </c>
      <c r="C92" s="28">
        <v>2</v>
      </c>
      <c r="D92" s="28">
        <v>1</v>
      </c>
      <c r="E92" s="28"/>
      <c r="F92" s="28"/>
      <c r="G92" s="28"/>
      <c r="H92" s="28" t="s">
        <v>247</v>
      </c>
      <c r="I92" s="29">
        <v>1</v>
      </c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9"/>
      <c r="CD92" s="29">
        <v>114620245</v>
      </c>
    </row>
    <row r="93" spans="2:82" ht="38.25" x14ac:dyDescent="0.2">
      <c r="B93" s="1">
        <v>3</v>
      </c>
      <c r="C93" s="30">
        <v>2</v>
      </c>
      <c r="D93" s="30">
        <v>1</v>
      </c>
      <c r="E93" s="37">
        <v>5</v>
      </c>
      <c r="F93" s="30"/>
      <c r="G93" s="30"/>
      <c r="H93" s="32" t="s">
        <v>192</v>
      </c>
      <c r="I93" s="33">
        <v>1</v>
      </c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33"/>
      <c r="CD93" s="33">
        <v>114620245</v>
      </c>
    </row>
    <row r="94" spans="2:82" ht="89.25" x14ac:dyDescent="0.2">
      <c r="B94" s="1">
        <v>4</v>
      </c>
      <c r="C94" s="18">
        <v>2</v>
      </c>
      <c r="D94" s="18">
        <v>1</v>
      </c>
      <c r="E94" s="18">
        <v>5</v>
      </c>
      <c r="F94" s="18">
        <v>1</v>
      </c>
      <c r="G94" s="18"/>
      <c r="H94" s="34" t="s">
        <v>248</v>
      </c>
      <c r="I94" s="35">
        <v>1</v>
      </c>
      <c r="J94" s="36">
        <v>1</v>
      </c>
      <c r="K94" s="26">
        <v>114620245</v>
      </c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35"/>
      <c r="CD94" s="35">
        <v>114620245</v>
      </c>
    </row>
    <row r="95" spans="2:82" x14ac:dyDescent="0.2">
      <c r="B95" s="1">
        <v>1</v>
      </c>
      <c r="C95" s="24">
        <v>4</v>
      </c>
      <c r="D95" s="24"/>
      <c r="E95" s="24"/>
      <c r="F95" s="24"/>
      <c r="G95" s="24"/>
      <c r="H95" s="24" t="s">
        <v>190</v>
      </c>
      <c r="I95" s="25">
        <v>2</v>
      </c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5"/>
      <c r="CD95" s="25">
        <v>681941001</v>
      </c>
    </row>
    <row r="96" spans="2:82" x14ac:dyDescent="0.2">
      <c r="B96" s="1">
        <v>2</v>
      </c>
      <c r="C96" s="28">
        <v>4</v>
      </c>
      <c r="D96" s="28">
        <v>5</v>
      </c>
      <c r="E96" s="28"/>
      <c r="F96" s="28"/>
      <c r="G96" s="28"/>
      <c r="H96" s="28" t="s">
        <v>244</v>
      </c>
      <c r="I96" s="29">
        <v>2</v>
      </c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9"/>
      <c r="CD96" s="29">
        <v>681941001</v>
      </c>
    </row>
    <row r="97" spans="2:82" ht="38.25" x14ac:dyDescent="0.2">
      <c r="B97" s="1">
        <v>3</v>
      </c>
      <c r="C97" s="30">
        <v>4</v>
      </c>
      <c r="D97" s="30">
        <v>5</v>
      </c>
      <c r="E97" s="37">
        <v>1</v>
      </c>
      <c r="F97" s="30"/>
      <c r="G97" s="30"/>
      <c r="H97" s="32" t="s">
        <v>192</v>
      </c>
      <c r="I97" s="33">
        <v>1</v>
      </c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33"/>
      <c r="CD97" s="33">
        <v>258826800</v>
      </c>
    </row>
    <row r="98" spans="2:82" ht="51" x14ac:dyDescent="0.2">
      <c r="B98" s="1">
        <v>4</v>
      </c>
      <c r="C98" s="18">
        <v>4</v>
      </c>
      <c r="D98" s="18">
        <v>5</v>
      </c>
      <c r="E98" s="18">
        <v>1</v>
      </c>
      <c r="F98" s="18">
        <v>2</v>
      </c>
      <c r="G98" s="18"/>
      <c r="H98" s="34" t="s">
        <v>249</v>
      </c>
      <c r="I98" s="35">
        <v>1</v>
      </c>
      <c r="J98" s="36">
        <v>1</v>
      </c>
      <c r="K98" s="26">
        <v>258826800</v>
      </c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35"/>
      <c r="CD98" s="35">
        <v>258826800</v>
      </c>
    </row>
    <row r="99" spans="2:82" ht="38.25" x14ac:dyDescent="0.2">
      <c r="B99" s="1">
        <v>3</v>
      </c>
      <c r="C99" s="30">
        <v>4</v>
      </c>
      <c r="D99" s="30">
        <v>5</v>
      </c>
      <c r="E99" s="37">
        <v>3</v>
      </c>
      <c r="F99" s="30"/>
      <c r="G99" s="30"/>
      <c r="H99" s="32" t="s">
        <v>192</v>
      </c>
      <c r="I99" s="33">
        <v>1</v>
      </c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33"/>
      <c r="CD99" s="33">
        <v>423114201</v>
      </c>
    </row>
    <row r="100" spans="2:82" ht="89.25" x14ac:dyDescent="0.2">
      <c r="B100" s="1">
        <v>4</v>
      </c>
      <c r="C100" s="18">
        <v>4</v>
      </c>
      <c r="D100" s="18">
        <v>5</v>
      </c>
      <c r="E100" s="18">
        <v>3</v>
      </c>
      <c r="F100" s="18">
        <v>1</v>
      </c>
      <c r="G100" s="18"/>
      <c r="H100" s="34" t="s">
        <v>248</v>
      </c>
      <c r="I100" s="35">
        <v>1</v>
      </c>
      <c r="J100" s="36">
        <v>1</v>
      </c>
      <c r="K100" s="26">
        <v>423114201</v>
      </c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35"/>
      <c r="CD100" s="35">
        <v>423114201</v>
      </c>
    </row>
    <row r="101" spans="2:82" x14ac:dyDescent="0.2">
      <c r="B101" s="17">
        <v>0</v>
      </c>
      <c r="C101" s="19">
        <v>0</v>
      </c>
      <c r="D101" s="19"/>
      <c r="E101" s="19"/>
      <c r="F101" s="19"/>
      <c r="G101" s="20" t="s">
        <v>250</v>
      </c>
      <c r="H101" s="20" t="s">
        <v>251</v>
      </c>
      <c r="I101" s="21">
        <v>4</v>
      </c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1"/>
      <c r="CD101" s="21">
        <v>689014598</v>
      </c>
    </row>
    <row r="102" spans="2:82" x14ac:dyDescent="0.2">
      <c r="B102" s="1">
        <v>1</v>
      </c>
      <c r="C102" s="24">
        <v>1</v>
      </c>
      <c r="D102" s="24"/>
      <c r="E102" s="24"/>
      <c r="F102" s="24"/>
      <c r="G102" s="24"/>
      <c r="H102" s="24" t="s">
        <v>203</v>
      </c>
      <c r="I102" s="25">
        <v>2</v>
      </c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5"/>
      <c r="CD102" s="25">
        <v>222238653.33333334</v>
      </c>
    </row>
    <row r="103" spans="2:82" x14ac:dyDescent="0.2">
      <c r="B103" s="1">
        <v>2</v>
      </c>
      <c r="C103" s="28">
        <v>1</v>
      </c>
      <c r="D103" s="28">
        <v>5</v>
      </c>
      <c r="E103" s="28"/>
      <c r="F103" s="28"/>
      <c r="G103" s="28"/>
      <c r="H103" s="28" t="s">
        <v>252</v>
      </c>
      <c r="I103" s="29">
        <v>2</v>
      </c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9"/>
      <c r="CD103" s="29">
        <v>222238653.33333334</v>
      </c>
    </row>
    <row r="104" spans="2:82" ht="38.25" x14ac:dyDescent="0.2">
      <c r="B104" s="1">
        <v>3</v>
      </c>
      <c r="C104" s="30">
        <v>1</v>
      </c>
      <c r="D104" s="30">
        <v>5</v>
      </c>
      <c r="E104" s="37">
        <v>3</v>
      </c>
      <c r="F104" s="30"/>
      <c r="G104" s="30"/>
      <c r="H104" s="32" t="s">
        <v>216</v>
      </c>
      <c r="I104" s="33">
        <v>1</v>
      </c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33"/>
      <c r="CD104" s="33">
        <v>111119326.66666667</v>
      </c>
    </row>
    <row r="105" spans="2:82" ht="63.75" x14ac:dyDescent="0.2">
      <c r="B105" s="1">
        <v>4</v>
      </c>
      <c r="C105" s="18">
        <v>1</v>
      </c>
      <c r="D105" s="18">
        <v>5</v>
      </c>
      <c r="E105" s="18">
        <v>3</v>
      </c>
      <c r="F105" s="18">
        <v>3</v>
      </c>
      <c r="G105" s="18"/>
      <c r="H105" s="34" t="s">
        <v>253</v>
      </c>
      <c r="I105" s="35">
        <v>1</v>
      </c>
      <c r="J105" s="36">
        <v>1</v>
      </c>
      <c r="K105" s="26">
        <v>111119326.66666667</v>
      </c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35"/>
      <c r="CD105" s="35">
        <v>111119326.66666667</v>
      </c>
    </row>
    <row r="106" spans="2:82" x14ac:dyDescent="0.2">
      <c r="B106" s="1">
        <v>2</v>
      </c>
      <c r="C106" s="28">
        <v>1</v>
      </c>
      <c r="D106" s="28">
        <v>10</v>
      </c>
      <c r="E106" s="28"/>
      <c r="F106" s="28"/>
      <c r="G106" s="28"/>
      <c r="H106" s="28" t="s">
        <v>254</v>
      </c>
      <c r="I106" s="29">
        <v>1</v>
      </c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9"/>
      <c r="CD106" s="29">
        <v>111119326.66666667</v>
      </c>
    </row>
    <row r="107" spans="2:82" ht="38.25" x14ac:dyDescent="0.2">
      <c r="B107" s="1">
        <v>3</v>
      </c>
      <c r="C107" s="30">
        <v>1</v>
      </c>
      <c r="D107" s="30">
        <v>10</v>
      </c>
      <c r="E107" s="37">
        <v>1</v>
      </c>
      <c r="F107" s="30"/>
      <c r="G107" s="30"/>
      <c r="H107" s="32" t="s">
        <v>216</v>
      </c>
      <c r="I107" s="33">
        <v>1</v>
      </c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33"/>
      <c r="CD107" s="33">
        <v>111119326.66666667</v>
      </c>
    </row>
    <row r="108" spans="2:82" ht="63.75" x14ac:dyDescent="0.2">
      <c r="B108" s="1">
        <v>4</v>
      </c>
      <c r="C108" s="18">
        <v>1</v>
      </c>
      <c r="D108" s="18">
        <v>10</v>
      </c>
      <c r="E108" s="18">
        <v>1</v>
      </c>
      <c r="F108" s="18">
        <v>3</v>
      </c>
      <c r="G108" s="18"/>
      <c r="H108" s="34" t="s">
        <v>253</v>
      </c>
      <c r="I108" s="35">
        <v>1</v>
      </c>
      <c r="J108" s="36">
        <v>1</v>
      </c>
      <c r="K108" s="26">
        <v>111119326.66666667</v>
      </c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35"/>
      <c r="CD108" s="35">
        <v>111119326.66666667</v>
      </c>
    </row>
    <row r="109" spans="2:82" x14ac:dyDescent="0.2">
      <c r="B109" s="1">
        <v>1</v>
      </c>
      <c r="C109" s="24">
        <v>3</v>
      </c>
      <c r="D109" s="24"/>
      <c r="E109" s="24"/>
      <c r="F109" s="24"/>
      <c r="G109" s="24"/>
      <c r="H109" s="24" t="s">
        <v>226</v>
      </c>
      <c r="I109" s="25">
        <v>1</v>
      </c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5"/>
      <c r="CD109" s="25">
        <v>111119326.66666667</v>
      </c>
    </row>
    <row r="110" spans="2:82" x14ac:dyDescent="0.2">
      <c r="B110" s="1">
        <v>2</v>
      </c>
      <c r="C110" s="28">
        <v>3</v>
      </c>
      <c r="D110" s="28">
        <v>1</v>
      </c>
      <c r="E110" s="28"/>
      <c r="F110" s="28"/>
      <c r="G110" s="28"/>
      <c r="H110" s="28" t="s">
        <v>227</v>
      </c>
      <c r="I110" s="29">
        <v>1</v>
      </c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9"/>
      <c r="CD110" s="29">
        <v>111119326.66666667</v>
      </c>
    </row>
    <row r="111" spans="2:82" ht="38.25" x14ac:dyDescent="0.2">
      <c r="B111" s="1">
        <v>3</v>
      </c>
      <c r="C111" s="30">
        <v>3</v>
      </c>
      <c r="D111" s="30">
        <v>1</v>
      </c>
      <c r="E111" s="37">
        <v>2</v>
      </c>
      <c r="F111" s="30"/>
      <c r="G111" s="30"/>
      <c r="H111" s="32" t="s">
        <v>216</v>
      </c>
      <c r="I111" s="33">
        <v>1</v>
      </c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33"/>
      <c r="CD111" s="33">
        <v>111119326.66666667</v>
      </c>
    </row>
    <row r="112" spans="2:82" ht="63.75" x14ac:dyDescent="0.2">
      <c r="B112" s="1">
        <v>4</v>
      </c>
      <c r="C112" s="18">
        <v>3</v>
      </c>
      <c r="D112" s="18">
        <v>1</v>
      </c>
      <c r="E112" s="18">
        <v>2</v>
      </c>
      <c r="F112" s="18">
        <v>3</v>
      </c>
      <c r="G112" s="18"/>
      <c r="H112" s="34" t="s">
        <v>253</v>
      </c>
      <c r="I112" s="35">
        <v>1</v>
      </c>
      <c r="J112" s="36">
        <v>1</v>
      </c>
      <c r="K112" s="26">
        <v>111119326.66666667</v>
      </c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35"/>
      <c r="CD112" s="35">
        <v>111119326.66666667</v>
      </c>
    </row>
    <row r="113" spans="2:82" x14ac:dyDescent="0.2">
      <c r="B113" s="1">
        <v>1</v>
      </c>
      <c r="C113" s="24">
        <v>4</v>
      </c>
      <c r="D113" s="24"/>
      <c r="E113" s="24"/>
      <c r="F113" s="24"/>
      <c r="G113" s="24"/>
      <c r="H113" s="24" t="s">
        <v>190</v>
      </c>
      <c r="I113" s="25">
        <v>1</v>
      </c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5"/>
      <c r="CD113" s="25">
        <v>355656618</v>
      </c>
    </row>
    <row r="114" spans="2:82" x14ac:dyDescent="0.2">
      <c r="B114" s="1">
        <v>2</v>
      </c>
      <c r="C114" s="28">
        <v>4</v>
      </c>
      <c r="D114" s="28">
        <v>2</v>
      </c>
      <c r="E114" s="28"/>
      <c r="F114" s="28"/>
      <c r="G114" s="28"/>
      <c r="H114" s="28" t="s">
        <v>191</v>
      </c>
      <c r="I114" s="29">
        <v>1</v>
      </c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9"/>
      <c r="CD114" s="29">
        <v>355656618</v>
      </c>
    </row>
    <row r="115" spans="2:82" ht="38.25" x14ac:dyDescent="0.2">
      <c r="B115" s="1">
        <v>3</v>
      </c>
      <c r="C115" s="30">
        <v>4</v>
      </c>
      <c r="D115" s="30">
        <v>2</v>
      </c>
      <c r="E115" s="37">
        <v>1</v>
      </c>
      <c r="F115" s="30"/>
      <c r="G115" s="30"/>
      <c r="H115" s="32" t="s">
        <v>255</v>
      </c>
      <c r="I115" s="33">
        <v>1</v>
      </c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33"/>
      <c r="CD115" s="33">
        <v>355656618</v>
      </c>
    </row>
    <row r="116" spans="2:82" ht="76.5" x14ac:dyDescent="0.2">
      <c r="B116" s="1">
        <v>4</v>
      </c>
      <c r="C116" s="18">
        <v>4</v>
      </c>
      <c r="D116" s="18">
        <v>2</v>
      </c>
      <c r="E116" s="18">
        <v>1</v>
      </c>
      <c r="F116" s="18">
        <v>2</v>
      </c>
      <c r="G116" s="18"/>
      <c r="H116" s="34" t="s">
        <v>256</v>
      </c>
      <c r="I116" s="35">
        <v>1</v>
      </c>
      <c r="J116" s="36">
        <v>1</v>
      </c>
      <c r="K116" s="26">
        <v>294220518</v>
      </c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>
        <v>61436100.000000007</v>
      </c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35"/>
      <c r="CD116" s="35">
        <v>355656618</v>
      </c>
    </row>
    <row r="117" spans="2:82" x14ac:dyDescent="0.2">
      <c r="B117" s="17">
        <v>0</v>
      </c>
      <c r="C117" s="19">
        <v>0</v>
      </c>
      <c r="D117" s="19"/>
      <c r="E117" s="19"/>
      <c r="F117" s="19"/>
      <c r="G117" s="20" t="s">
        <v>257</v>
      </c>
      <c r="H117" s="20" t="s">
        <v>258</v>
      </c>
      <c r="I117" s="21">
        <v>7</v>
      </c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2"/>
      <c r="BM117" s="22"/>
      <c r="BN117" s="22"/>
      <c r="BO117" s="22"/>
      <c r="BP117" s="22"/>
      <c r="BQ117" s="22"/>
      <c r="BR117" s="22"/>
      <c r="BS117" s="22"/>
      <c r="BT117" s="22"/>
      <c r="BU117" s="22"/>
      <c r="BV117" s="22"/>
      <c r="BW117" s="22"/>
      <c r="BX117" s="22"/>
      <c r="BY117" s="22"/>
      <c r="BZ117" s="22"/>
      <c r="CA117" s="22"/>
      <c r="CB117" s="22"/>
      <c r="CC117" s="21"/>
      <c r="CD117" s="21">
        <v>2417796275.9041252</v>
      </c>
    </row>
    <row r="118" spans="2:82" x14ac:dyDescent="0.2">
      <c r="B118" s="1">
        <v>1</v>
      </c>
      <c r="C118" s="24">
        <v>1</v>
      </c>
      <c r="D118" s="24"/>
      <c r="E118" s="24"/>
      <c r="F118" s="24"/>
      <c r="G118" s="24"/>
      <c r="H118" s="24" t="s">
        <v>203</v>
      </c>
      <c r="I118" s="25">
        <v>7</v>
      </c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5"/>
      <c r="CD118" s="25">
        <v>2417796275.9041252</v>
      </c>
    </row>
    <row r="119" spans="2:82" x14ac:dyDescent="0.2">
      <c r="B119" s="1">
        <v>2</v>
      </c>
      <c r="C119" s="28">
        <v>1</v>
      </c>
      <c r="D119" s="28">
        <v>2</v>
      </c>
      <c r="E119" s="28"/>
      <c r="F119" s="28"/>
      <c r="G119" s="28"/>
      <c r="H119" s="28" t="s">
        <v>215</v>
      </c>
      <c r="I119" s="29">
        <v>1</v>
      </c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9"/>
      <c r="CD119" s="29">
        <v>304631151</v>
      </c>
    </row>
    <row r="120" spans="2:82" ht="38.25" x14ac:dyDescent="0.2">
      <c r="B120" s="1">
        <v>3</v>
      </c>
      <c r="C120" s="30">
        <v>1</v>
      </c>
      <c r="D120" s="30">
        <v>2</v>
      </c>
      <c r="E120" s="37">
        <v>2</v>
      </c>
      <c r="F120" s="30"/>
      <c r="G120" s="30"/>
      <c r="H120" s="32" t="s">
        <v>216</v>
      </c>
      <c r="I120" s="33">
        <v>1</v>
      </c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33"/>
      <c r="CD120" s="33">
        <v>304631151</v>
      </c>
    </row>
    <row r="121" spans="2:82" ht="76.5" x14ac:dyDescent="0.2">
      <c r="B121" s="1">
        <v>4</v>
      </c>
      <c r="C121" s="18">
        <v>1</v>
      </c>
      <c r="D121" s="18">
        <v>2</v>
      </c>
      <c r="E121" s="18">
        <v>2</v>
      </c>
      <c r="F121" s="18">
        <v>7</v>
      </c>
      <c r="G121" s="18"/>
      <c r="H121" s="34" t="s">
        <v>259</v>
      </c>
      <c r="I121" s="35">
        <v>1</v>
      </c>
      <c r="J121" s="36">
        <v>1</v>
      </c>
      <c r="K121" s="26">
        <v>304631151</v>
      </c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35"/>
      <c r="CD121" s="35">
        <v>304631151</v>
      </c>
    </row>
    <row r="122" spans="2:82" x14ac:dyDescent="0.2">
      <c r="B122" s="1">
        <v>2</v>
      </c>
      <c r="C122" s="28">
        <v>1</v>
      </c>
      <c r="D122" s="28">
        <v>9</v>
      </c>
      <c r="E122" s="28"/>
      <c r="F122" s="28"/>
      <c r="G122" s="28"/>
      <c r="H122" s="28" t="s">
        <v>260</v>
      </c>
      <c r="I122" s="29">
        <v>1</v>
      </c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9"/>
      <c r="CD122" s="29">
        <v>401178451</v>
      </c>
    </row>
    <row r="123" spans="2:82" ht="38.25" x14ac:dyDescent="0.2">
      <c r="B123" s="1">
        <v>3</v>
      </c>
      <c r="C123" s="30">
        <v>1</v>
      </c>
      <c r="D123" s="30">
        <v>9</v>
      </c>
      <c r="E123" s="37">
        <v>2</v>
      </c>
      <c r="F123" s="30"/>
      <c r="G123" s="30"/>
      <c r="H123" s="32" t="s">
        <v>216</v>
      </c>
      <c r="I123" s="33">
        <v>1</v>
      </c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33"/>
      <c r="CD123" s="33">
        <v>401178451</v>
      </c>
    </row>
    <row r="124" spans="2:82" ht="76.5" x14ac:dyDescent="0.2">
      <c r="B124" s="1">
        <v>4</v>
      </c>
      <c r="C124" s="18">
        <v>1</v>
      </c>
      <c r="D124" s="18">
        <v>9</v>
      </c>
      <c r="E124" s="18">
        <v>2</v>
      </c>
      <c r="F124" s="18">
        <v>7</v>
      </c>
      <c r="G124" s="18"/>
      <c r="H124" s="34" t="s">
        <v>259</v>
      </c>
      <c r="I124" s="35">
        <v>1</v>
      </c>
      <c r="J124" s="36">
        <v>1</v>
      </c>
      <c r="K124" s="26">
        <v>401178451</v>
      </c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35"/>
      <c r="CD124" s="35">
        <v>401178451</v>
      </c>
    </row>
    <row r="125" spans="2:82" x14ac:dyDescent="0.2">
      <c r="B125" s="1">
        <v>2</v>
      </c>
      <c r="C125" s="28">
        <v>1</v>
      </c>
      <c r="D125" s="28">
        <v>9</v>
      </c>
      <c r="E125" s="28"/>
      <c r="F125" s="28"/>
      <c r="G125" s="28"/>
      <c r="H125" s="28" t="s">
        <v>260</v>
      </c>
      <c r="I125" s="29">
        <v>1</v>
      </c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9"/>
      <c r="CD125" s="29">
        <v>373591323.63470834</v>
      </c>
    </row>
    <row r="126" spans="2:82" ht="51" x14ac:dyDescent="0.2">
      <c r="B126" s="1">
        <v>3</v>
      </c>
      <c r="C126" s="30">
        <v>1</v>
      </c>
      <c r="D126" s="30">
        <v>9</v>
      </c>
      <c r="E126" s="37">
        <v>3</v>
      </c>
      <c r="F126" s="30"/>
      <c r="G126" s="30"/>
      <c r="H126" s="32" t="s">
        <v>261</v>
      </c>
      <c r="I126" s="33">
        <v>1</v>
      </c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33"/>
      <c r="CD126" s="33">
        <v>373591323.63470834</v>
      </c>
    </row>
    <row r="127" spans="2:82" ht="63.75" x14ac:dyDescent="0.2">
      <c r="B127" s="1">
        <v>4</v>
      </c>
      <c r="C127" s="18">
        <v>1</v>
      </c>
      <c r="D127" s="18">
        <v>9</v>
      </c>
      <c r="E127" s="18">
        <v>3</v>
      </c>
      <c r="F127" s="18">
        <v>6</v>
      </c>
      <c r="G127" s="18"/>
      <c r="H127" s="39" t="s">
        <v>262</v>
      </c>
      <c r="I127" s="35">
        <v>1</v>
      </c>
      <c r="J127" s="36">
        <v>1</v>
      </c>
      <c r="K127" s="26">
        <v>0</v>
      </c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>
        <v>82500000.000000015</v>
      </c>
      <c r="AT127" s="26"/>
      <c r="AU127" s="26"/>
      <c r="AV127" s="26"/>
      <c r="AW127" s="26"/>
      <c r="AX127" s="26"/>
      <c r="AY127" s="26"/>
      <c r="AZ127" s="26">
        <v>291091323.63470834</v>
      </c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35"/>
      <c r="CD127" s="35">
        <v>373591323.63470834</v>
      </c>
    </row>
    <row r="128" spans="2:82" x14ac:dyDescent="0.2">
      <c r="B128" s="1">
        <v>2</v>
      </c>
      <c r="C128" s="28">
        <v>1</v>
      </c>
      <c r="D128" s="28">
        <v>9</v>
      </c>
      <c r="E128" s="28"/>
      <c r="F128" s="28"/>
      <c r="G128" s="28"/>
      <c r="H128" s="28" t="s">
        <v>260</v>
      </c>
      <c r="I128" s="29">
        <v>1</v>
      </c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9"/>
      <c r="CD128" s="29">
        <v>373591323.63470834</v>
      </c>
    </row>
    <row r="129" spans="2:82" ht="38.25" x14ac:dyDescent="0.2">
      <c r="B129" s="1">
        <v>3</v>
      </c>
      <c r="C129" s="30">
        <v>1</v>
      </c>
      <c r="D129" s="30">
        <v>9</v>
      </c>
      <c r="E129" s="37">
        <v>4</v>
      </c>
      <c r="F129" s="30"/>
      <c r="G129" s="30"/>
      <c r="H129" s="32" t="s">
        <v>263</v>
      </c>
      <c r="I129" s="33">
        <v>1</v>
      </c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33"/>
      <c r="CD129" s="33">
        <v>373591323.63470834</v>
      </c>
    </row>
    <row r="130" spans="2:82" ht="51" x14ac:dyDescent="0.2">
      <c r="B130" s="1">
        <v>4</v>
      </c>
      <c r="C130" s="18">
        <v>1</v>
      </c>
      <c r="D130" s="18">
        <v>9</v>
      </c>
      <c r="E130" s="18">
        <v>4</v>
      </c>
      <c r="F130" s="18">
        <v>3</v>
      </c>
      <c r="G130" s="18"/>
      <c r="H130" s="39" t="s">
        <v>264</v>
      </c>
      <c r="I130" s="35">
        <v>1</v>
      </c>
      <c r="J130" s="36">
        <v>1</v>
      </c>
      <c r="K130" s="26">
        <v>0</v>
      </c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>
        <v>82500000.000000015</v>
      </c>
      <c r="AT130" s="26"/>
      <c r="AU130" s="26"/>
      <c r="AV130" s="26"/>
      <c r="AW130" s="26"/>
      <c r="AX130" s="26"/>
      <c r="AY130" s="26"/>
      <c r="AZ130" s="26">
        <v>291091323.63470834</v>
      </c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35"/>
      <c r="CD130" s="35">
        <v>373591323.63470834</v>
      </c>
    </row>
    <row r="131" spans="2:82" x14ac:dyDescent="0.2">
      <c r="B131" s="1">
        <v>2</v>
      </c>
      <c r="C131" s="28">
        <v>1</v>
      </c>
      <c r="D131" s="28">
        <v>9</v>
      </c>
      <c r="E131" s="28"/>
      <c r="F131" s="28"/>
      <c r="G131" s="28"/>
      <c r="H131" s="28" t="s">
        <v>260</v>
      </c>
      <c r="I131" s="29">
        <v>1</v>
      </c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9"/>
      <c r="CD131" s="29">
        <v>473591323.63470834</v>
      </c>
    </row>
    <row r="132" spans="2:82" ht="51" x14ac:dyDescent="0.2">
      <c r="B132" s="1">
        <v>3</v>
      </c>
      <c r="C132" s="30">
        <v>1</v>
      </c>
      <c r="D132" s="30">
        <v>9</v>
      </c>
      <c r="E132" s="37">
        <v>4</v>
      </c>
      <c r="F132" s="30"/>
      <c r="G132" s="30"/>
      <c r="H132" s="32" t="s">
        <v>265</v>
      </c>
      <c r="I132" s="33">
        <v>1</v>
      </c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33"/>
      <c r="CD132" s="33">
        <v>473591323.63470834</v>
      </c>
    </row>
    <row r="133" spans="2:82" ht="51" x14ac:dyDescent="0.2">
      <c r="B133" s="1">
        <v>4</v>
      </c>
      <c r="C133" s="18">
        <v>1</v>
      </c>
      <c r="D133" s="18">
        <v>9</v>
      </c>
      <c r="E133" s="18">
        <v>4</v>
      </c>
      <c r="F133" s="18">
        <v>4</v>
      </c>
      <c r="G133" s="18"/>
      <c r="H133" s="39" t="s">
        <v>266</v>
      </c>
      <c r="I133" s="35">
        <v>1</v>
      </c>
      <c r="J133" s="36">
        <v>1</v>
      </c>
      <c r="K133" s="26">
        <v>0</v>
      </c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>
        <v>182500000</v>
      </c>
      <c r="AT133" s="26"/>
      <c r="AU133" s="26"/>
      <c r="AV133" s="26"/>
      <c r="AW133" s="26"/>
      <c r="AX133" s="26"/>
      <c r="AY133" s="26"/>
      <c r="AZ133" s="26">
        <v>291091323.63470834</v>
      </c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35"/>
      <c r="CD133" s="35">
        <v>473591323.63470834</v>
      </c>
    </row>
    <row r="134" spans="2:82" x14ac:dyDescent="0.2">
      <c r="B134" s="1">
        <v>2</v>
      </c>
      <c r="C134" s="28">
        <v>1</v>
      </c>
      <c r="D134" s="28">
        <v>11</v>
      </c>
      <c r="E134" s="28"/>
      <c r="F134" s="28"/>
      <c r="G134" s="28"/>
      <c r="H134" s="28" t="s">
        <v>267</v>
      </c>
      <c r="I134" s="29">
        <v>1</v>
      </c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9"/>
      <c r="CD134" s="29">
        <v>421803922</v>
      </c>
    </row>
    <row r="135" spans="2:82" ht="51" x14ac:dyDescent="0.2">
      <c r="B135" s="1">
        <v>3</v>
      </c>
      <c r="C135" s="30">
        <v>1</v>
      </c>
      <c r="D135" s="30">
        <v>11</v>
      </c>
      <c r="E135" s="37">
        <v>1</v>
      </c>
      <c r="F135" s="30"/>
      <c r="G135" s="30"/>
      <c r="H135" s="32" t="s">
        <v>265</v>
      </c>
      <c r="I135" s="33">
        <v>1</v>
      </c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33"/>
      <c r="CD135" s="33">
        <v>421803922</v>
      </c>
    </row>
    <row r="136" spans="2:82" ht="63.75" x14ac:dyDescent="0.2">
      <c r="B136" s="1">
        <v>4</v>
      </c>
      <c r="C136" s="18">
        <v>1</v>
      </c>
      <c r="D136" s="18">
        <v>11</v>
      </c>
      <c r="E136" s="18">
        <v>1</v>
      </c>
      <c r="F136" s="18">
        <v>5</v>
      </c>
      <c r="G136" s="18"/>
      <c r="H136" s="34" t="s">
        <v>268</v>
      </c>
      <c r="I136" s="35">
        <v>1</v>
      </c>
      <c r="J136" s="36">
        <v>1</v>
      </c>
      <c r="K136" s="26">
        <v>239303922</v>
      </c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>
        <v>182500000</v>
      </c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35"/>
      <c r="CD136" s="35">
        <v>421803922</v>
      </c>
    </row>
    <row r="137" spans="2:82" x14ac:dyDescent="0.2">
      <c r="B137" s="1">
        <v>2</v>
      </c>
      <c r="C137" s="28">
        <v>1</v>
      </c>
      <c r="D137" s="28">
        <v>11</v>
      </c>
      <c r="E137" s="28"/>
      <c r="F137" s="28"/>
      <c r="G137" s="28"/>
      <c r="H137" s="28" t="s">
        <v>267</v>
      </c>
      <c r="I137" s="29">
        <v>1</v>
      </c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9"/>
      <c r="CD137" s="29">
        <v>69408781</v>
      </c>
    </row>
    <row r="138" spans="2:82" ht="38.25" x14ac:dyDescent="0.2">
      <c r="B138" s="1">
        <v>3</v>
      </c>
      <c r="C138" s="30">
        <v>1</v>
      </c>
      <c r="D138" s="30">
        <v>11</v>
      </c>
      <c r="E138" s="37">
        <v>5</v>
      </c>
      <c r="F138" s="30"/>
      <c r="G138" s="30"/>
      <c r="H138" s="32" t="s">
        <v>216</v>
      </c>
      <c r="I138" s="33">
        <v>1</v>
      </c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33"/>
      <c r="CD138" s="33">
        <v>69408781</v>
      </c>
    </row>
    <row r="139" spans="2:82" ht="76.5" x14ac:dyDescent="0.2">
      <c r="B139" s="1">
        <v>4</v>
      </c>
      <c r="C139" s="18">
        <v>1</v>
      </c>
      <c r="D139" s="18">
        <v>11</v>
      </c>
      <c r="E139" s="18">
        <v>5</v>
      </c>
      <c r="F139" s="18">
        <v>7</v>
      </c>
      <c r="G139" s="18"/>
      <c r="H139" s="34" t="s">
        <v>259</v>
      </c>
      <c r="I139" s="35">
        <v>1</v>
      </c>
      <c r="J139" s="36">
        <v>1</v>
      </c>
      <c r="K139" s="26">
        <v>69408781</v>
      </c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35"/>
      <c r="CD139" s="35">
        <v>69408781</v>
      </c>
    </row>
    <row r="140" spans="2:82" x14ac:dyDescent="0.2">
      <c r="B140" s="17">
        <v>0</v>
      </c>
      <c r="C140" s="19">
        <v>0</v>
      </c>
      <c r="D140" s="19"/>
      <c r="E140" s="19"/>
      <c r="F140" s="19"/>
      <c r="G140" s="20" t="s">
        <v>269</v>
      </c>
      <c r="H140" s="20" t="s">
        <v>270</v>
      </c>
      <c r="I140" s="21">
        <v>2</v>
      </c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22"/>
      <c r="BM140" s="22"/>
      <c r="BN140" s="22"/>
      <c r="BO140" s="22"/>
      <c r="BP140" s="22"/>
      <c r="BQ140" s="22"/>
      <c r="BR140" s="22"/>
      <c r="BS140" s="22"/>
      <c r="BT140" s="22"/>
      <c r="BU140" s="22"/>
      <c r="BV140" s="22"/>
      <c r="BW140" s="22"/>
      <c r="BX140" s="22"/>
      <c r="BY140" s="22"/>
      <c r="BZ140" s="22"/>
      <c r="CA140" s="22"/>
      <c r="CB140" s="22"/>
      <c r="CC140" s="21"/>
      <c r="CD140" s="21">
        <v>1482467844.5203772</v>
      </c>
    </row>
    <row r="141" spans="2:82" x14ac:dyDescent="0.2">
      <c r="B141" s="1">
        <v>1</v>
      </c>
      <c r="C141" s="24">
        <v>2</v>
      </c>
      <c r="D141" s="24"/>
      <c r="E141" s="24"/>
      <c r="F141" s="24"/>
      <c r="G141" s="24"/>
      <c r="H141" s="24" t="s">
        <v>222</v>
      </c>
      <c r="I141" s="25">
        <v>2</v>
      </c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5"/>
      <c r="CD141" s="25">
        <v>1482467844.5203772</v>
      </c>
    </row>
    <row r="142" spans="2:82" x14ac:dyDescent="0.2">
      <c r="B142" s="1">
        <v>2</v>
      </c>
      <c r="C142" s="28">
        <v>2</v>
      </c>
      <c r="D142" s="28">
        <v>4</v>
      </c>
      <c r="E142" s="28"/>
      <c r="F142" s="28"/>
      <c r="G142" s="28"/>
      <c r="H142" s="28" t="s">
        <v>271</v>
      </c>
      <c r="I142" s="29">
        <v>2</v>
      </c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9"/>
      <c r="CD142" s="29">
        <v>1482467844.5203772</v>
      </c>
    </row>
    <row r="143" spans="2:82" ht="38.25" x14ac:dyDescent="0.2">
      <c r="B143" s="1">
        <v>3</v>
      </c>
      <c r="C143" s="30">
        <v>2</v>
      </c>
      <c r="D143" s="30">
        <v>4</v>
      </c>
      <c r="E143" s="37">
        <v>3</v>
      </c>
      <c r="F143" s="30"/>
      <c r="G143" s="30"/>
      <c r="H143" s="32" t="s">
        <v>272</v>
      </c>
      <c r="I143" s="33">
        <v>1</v>
      </c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33"/>
      <c r="CD143" s="33">
        <v>1003120610.9642639</v>
      </c>
    </row>
    <row r="144" spans="2:82" ht="89.25" x14ac:dyDescent="0.2">
      <c r="B144" s="1">
        <v>4</v>
      </c>
      <c r="C144" s="18">
        <v>2</v>
      </c>
      <c r="D144" s="18">
        <v>4</v>
      </c>
      <c r="E144" s="18">
        <v>3</v>
      </c>
      <c r="F144" s="18">
        <v>1</v>
      </c>
      <c r="G144" s="18"/>
      <c r="H144" s="39" t="s">
        <v>273</v>
      </c>
      <c r="I144" s="35">
        <v>1</v>
      </c>
      <c r="J144" s="36">
        <v>1</v>
      </c>
      <c r="K144" s="26">
        <v>86517200.5</v>
      </c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>
        <v>916603410.46426392</v>
      </c>
      <c r="BV144" s="26"/>
      <c r="BW144" s="26"/>
      <c r="BX144" s="26"/>
      <c r="BY144" s="26"/>
      <c r="BZ144" s="26"/>
      <c r="CA144" s="26"/>
      <c r="CB144" s="26"/>
      <c r="CC144" s="35"/>
      <c r="CD144" s="35">
        <v>1003120610.9642639</v>
      </c>
    </row>
    <row r="145" spans="2:82" ht="13.5" x14ac:dyDescent="0.2">
      <c r="B145" s="1">
        <v>3</v>
      </c>
      <c r="C145" s="30">
        <v>2</v>
      </c>
      <c r="D145" s="30">
        <v>4</v>
      </c>
      <c r="E145" s="37">
        <v>5</v>
      </c>
      <c r="F145" s="30"/>
      <c r="G145" s="30"/>
      <c r="H145" s="32" t="s">
        <v>274</v>
      </c>
      <c r="I145" s="33">
        <v>1</v>
      </c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33"/>
      <c r="CD145" s="33">
        <v>479347233.55611312</v>
      </c>
    </row>
    <row r="146" spans="2:82" ht="76.5" x14ac:dyDescent="0.2">
      <c r="B146" s="1">
        <v>4</v>
      </c>
      <c r="C146" s="18">
        <v>2</v>
      </c>
      <c r="D146" s="18">
        <v>4</v>
      </c>
      <c r="E146" s="18">
        <v>5</v>
      </c>
      <c r="F146" s="18">
        <v>2</v>
      </c>
      <c r="G146" s="18"/>
      <c r="H146" s="39" t="s">
        <v>275</v>
      </c>
      <c r="I146" s="35">
        <v>1</v>
      </c>
      <c r="J146" s="36">
        <v>1</v>
      </c>
      <c r="K146" s="26">
        <v>86517200.5</v>
      </c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>
        <v>392830033.05611312</v>
      </c>
      <c r="BV146" s="26"/>
      <c r="BW146" s="26"/>
      <c r="BX146" s="26"/>
      <c r="BY146" s="26"/>
      <c r="BZ146" s="26"/>
      <c r="CA146" s="26"/>
      <c r="CB146" s="26"/>
      <c r="CC146" s="35"/>
      <c r="CD146" s="35">
        <v>479347233.55611312</v>
      </c>
    </row>
    <row r="147" spans="2:82" x14ac:dyDescent="0.2">
      <c r="B147" s="17">
        <v>0</v>
      </c>
      <c r="C147" s="19">
        <v>0</v>
      </c>
      <c r="D147" s="19"/>
      <c r="E147" s="19"/>
      <c r="F147" s="19"/>
      <c r="G147" s="20" t="s">
        <v>276</v>
      </c>
      <c r="H147" s="20" t="s">
        <v>277</v>
      </c>
      <c r="I147" s="21">
        <v>9</v>
      </c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22"/>
      <c r="BM147" s="22"/>
      <c r="BN147" s="22"/>
      <c r="BO147" s="22"/>
      <c r="BP147" s="22"/>
      <c r="BQ147" s="22"/>
      <c r="BR147" s="22"/>
      <c r="BS147" s="22"/>
      <c r="BT147" s="22"/>
      <c r="BU147" s="22"/>
      <c r="BV147" s="22"/>
      <c r="BW147" s="22"/>
      <c r="BX147" s="22"/>
      <c r="BY147" s="22"/>
      <c r="BZ147" s="22"/>
      <c r="CA147" s="22"/>
      <c r="CB147" s="22"/>
      <c r="CC147" s="21"/>
      <c r="CD147" s="21">
        <v>8065996742.7772045</v>
      </c>
    </row>
    <row r="148" spans="2:82" x14ac:dyDescent="0.2">
      <c r="B148" s="1">
        <v>1</v>
      </c>
      <c r="C148" s="24">
        <v>1</v>
      </c>
      <c r="D148" s="24"/>
      <c r="E148" s="24"/>
      <c r="F148" s="24"/>
      <c r="G148" s="24"/>
      <c r="H148" s="24" t="s">
        <v>203</v>
      </c>
      <c r="I148" s="25">
        <v>9</v>
      </c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5"/>
      <c r="CD148" s="25">
        <v>8065996742.7772045</v>
      </c>
    </row>
    <row r="149" spans="2:82" x14ac:dyDescent="0.2">
      <c r="B149" s="1">
        <v>2</v>
      </c>
      <c r="C149" s="28">
        <v>1</v>
      </c>
      <c r="D149" s="28">
        <v>1</v>
      </c>
      <c r="E149" s="28"/>
      <c r="F149" s="28"/>
      <c r="G149" s="28"/>
      <c r="H149" s="28" t="s">
        <v>278</v>
      </c>
      <c r="I149" s="29">
        <v>6</v>
      </c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9"/>
      <c r="CD149" s="29">
        <v>5236068046.4514704</v>
      </c>
    </row>
    <row r="150" spans="2:82" ht="25.5" x14ac:dyDescent="0.2">
      <c r="B150" s="1">
        <v>3</v>
      </c>
      <c r="C150" s="30">
        <v>1</v>
      </c>
      <c r="D150" s="30">
        <v>1</v>
      </c>
      <c r="E150" s="37">
        <v>1</v>
      </c>
      <c r="F150" s="30"/>
      <c r="G150" s="30"/>
      <c r="H150" s="32" t="s">
        <v>279</v>
      </c>
      <c r="I150" s="33">
        <v>1</v>
      </c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33"/>
      <c r="CD150" s="33">
        <v>197096389</v>
      </c>
    </row>
    <row r="151" spans="2:82" ht="102" x14ac:dyDescent="0.2">
      <c r="B151" s="1">
        <v>4</v>
      </c>
      <c r="C151" s="18">
        <v>1</v>
      </c>
      <c r="D151" s="18">
        <v>1</v>
      </c>
      <c r="E151" s="18">
        <v>1</v>
      </c>
      <c r="F151" s="18">
        <v>8</v>
      </c>
      <c r="G151" s="18"/>
      <c r="H151" s="34" t="s">
        <v>280</v>
      </c>
      <c r="I151" s="35">
        <v>1</v>
      </c>
      <c r="J151" s="36">
        <v>1</v>
      </c>
      <c r="K151" s="26">
        <v>197096389</v>
      </c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35"/>
      <c r="CD151" s="35">
        <v>197096389</v>
      </c>
    </row>
    <row r="152" spans="2:82" ht="51" x14ac:dyDescent="0.2">
      <c r="B152" s="1">
        <v>3</v>
      </c>
      <c r="C152" s="30">
        <v>1</v>
      </c>
      <c r="D152" s="30">
        <v>1</v>
      </c>
      <c r="E152" s="37">
        <v>2</v>
      </c>
      <c r="F152" s="30"/>
      <c r="G152" s="30"/>
      <c r="H152" s="32" t="s">
        <v>281</v>
      </c>
      <c r="I152" s="33">
        <v>4</v>
      </c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33"/>
      <c r="CD152" s="33">
        <v>4766161101.4514704</v>
      </c>
    </row>
    <row r="153" spans="2:82" ht="63.75" x14ac:dyDescent="0.2">
      <c r="B153" s="1">
        <v>4</v>
      </c>
      <c r="C153" s="18">
        <v>1</v>
      </c>
      <c r="D153" s="18">
        <v>1</v>
      </c>
      <c r="E153" s="18">
        <v>2</v>
      </c>
      <c r="F153" s="18">
        <v>1</v>
      </c>
      <c r="G153" s="18"/>
      <c r="H153" s="34" t="s">
        <v>282</v>
      </c>
      <c r="I153" s="35">
        <v>1</v>
      </c>
      <c r="J153" s="36">
        <v>1</v>
      </c>
      <c r="K153" s="26">
        <v>89169931</v>
      </c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35"/>
      <c r="CD153" s="35">
        <v>89169931</v>
      </c>
    </row>
    <row r="154" spans="2:82" ht="63.75" x14ac:dyDescent="0.2">
      <c r="B154" s="1">
        <v>4</v>
      </c>
      <c r="C154" s="18">
        <v>1</v>
      </c>
      <c r="D154" s="18">
        <v>1</v>
      </c>
      <c r="E154" s="18">
        <v>2</v>
      </c>
      <c r="F154" s="18">
        <v>2</v>
      </c>
      <c r="G154" s="18"/>
      <c r="H154" s="34" t="s">
        <v>283</v>
      </c>
      <c r="I154" s="35">
        <v>1</v>
      </c>
      <c r="J154" s="36">
        <v>1</v>
      </c>
      <c r="K154" s="26">
        <v>155608444</v>
      </c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>
        <v>350000000</v>
      </c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35"/>
      <c r="CD154" s="35">
        <v>505608444</v>
      </c>
    </row>
    <row r="155" spans="2:82" ht="51" x14ac:dyDescent="0.2">
      <c r="B155" s="1">
        <v>4</v>
      </c>
      <c r="C155" s="18">
        <v>1</v>
      </c>
      <c r="D155" s="18">
        <v>1</v>
      </c>
      <c r="E155" s="18">
        <v>2</v>
      </c>
      <c r="F155" s="18">
        <v>3</v>
      </c>
      <c r="G155" s="18"/>
      <c r="H155" s="34" t="s">
        <v>284</v>
      </c>
      <c r="I155" s="35">
        <v>1</v>
      </c>
      <c r="J155" s="36">
        <v>1</v>
      </c>
      <c r="K155" s="26">
        <v>92661626</v>
      </c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>
        <v>1044505458.3</v>
      </c>
      <c r="AR155" s="26"/>
      <c r="AS155" s="26">
        <v>26342862.700000003</v>
      </c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35"/>
      <c r="CD155" s="35">
        <v>1163509947</v>
      </c>
    </row>
    <row r="156" spans="2:82" ht="63.75" x14ac:dyDescent="0.2">
      <c r="B156" s="1">
        <v>4</v>
      </c>
      <c r="C156" s="18">
        <v>1</v>
      </c>
      <c r="D156" s="18">
        <v>1</v>
      </c>
      <c r="E156" s="18">
        <v>2</v>
      </c>
      <c r="F156" s="18">
        <v>4</v>
      </c>
      <c r="G156" s="18"/>
      <c r="H156" s="39" t="s">
        <v>285</v>
      </c>
      <c r="I156" s="35"/>
      <c r="J156" s="36"/>
      <c r="K156" s="26">
        <v>459309712</v>
      </c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>
        <v>1775055629.8714707</v>
      </c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>
        <v>451171600.00000006</v>
      </c>
      <c r="AT156" s="26">
        <v>217320408.85999998</v>
      </c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35"/>
      <c r="CD156" s="35">
        <v>2902857350.7314706</v>
      </c>
    </row>
    <row r="157" spans="2:82" ht="76.5" x14ac:dyDescent="0.2">
      <c r="B157" s="1">
        <v>4</v>
      </c>
      <c r="C157" s="18">
        <v>1</v>
      </c>
      <c r="D157" s="18">
        <v>1</v>
      </c>
      <c r="E157" s="18">
        <v>2</v>
      </c>
      <c r="F157" s="18">
        <v>5</v>
      </c>
      <c r="G157" s="18"/>
      <c r="H157" s="34" t="s">
        <v>286</v>
      </c>
      <c r="I157" s="35">
        <v>1</v>
      </c>
      <c r="J157" s="36">
        <v>1</v>
      </c>
      <c r="K157" s="26">
        <v>52229826</v>
      </c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>
        <v>52785602.719999999</v>
      </c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35"/>
      <c r="CD157" s="35">
        <v>105015428.72</v>
      </c>
    </row>
    <row r="158" spans="2:82" ht="25.5" x14ac:dyDescent="0.2">
      <c r="B158" s="1">
        <v>3</v>
      </c>
      <c r="C158" s="30">
        <v>1</v>
      </c>
      <c r="D158" s="30">
        <v>1</v>
      </c>
      <c r="E158" s="37">
        <v>3</v>
      </c>
      <c r="F158" s="30"/>
      <c r="G158" s="30"/>
      <c r="H158" s="32" t="s">
        <v>287</v>
      </c>
      <c r="I158" s="33">
        <v>1</v>
      </c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33"/>
      <c r="CD158" s="33">
        <v>272810556</v>
      </c>
    </row>
    <row r="159" spans="2:82" ht="63.75" x14ac:dyDescent="0.2">
      <c r="B159" s="1">
        <v>4</v>
      </c>
      <c r="C159" s="18">
        <v>1</v>
      </c>
      <c r="D159" s="18">
        <v>1</v>
      </c>
      <c r="E159" s="18">
        <v>3</v>
      </c>
      <c r="F159" s="18">
        <v>7</v>
      </c>
      <c r="G159" s="18"/>
      <c r="H159" s="34" t="s">
        <v>288</v>
      </c>
      <c r="I159" s="35">
        <v>1</v>
      </c>
      <c r="J159" s="36">
        <v>1</v>
      </c>
      <c r="K159" s="26">
        <v>272810556</v>
      </c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35"/>
      <c r="CD159" s="35">
        <v>272810556</v>
      </c>
    </row>
    <row r="160" spans="2:82" x14ac:dyDescent="0.2">
      <c r="B160" s="1">
        <v>2</v>
      </c>
      <c r="C160" s="28">
        <v>1</v>
      </c>
      <c r="D160" s="28">
        <v>3</v>
      </c>
      <c r="E160" s="28"/>
      <c r="F160" s="28"/>
      <c r="G160" s="28"/>
      <c r="H160" s="28" t="s">
        <v>289</v>
      </c>
      <c r="I160" s="29">
        <v>1</v>
      </c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9"/>
      <c r="CD160" s="29">
        <v>146415317.69999999</v>
      </c>
    </row>
    <row r="161" spans="2:82" ht="38.25" x14ac:dyDescent="0.2">
      <c r="B161" s="1">
        <v>3</v>
      </c>
      <c r="C161" s="30">
        <v>1</v>
      </c>
      <c r="D161" s="30">
        <v>3</v>
      </c>
      <c r="E161" s="37">
        <v>4</v>
      </c>
      <c r="F161" s="30"/>
      <c r="G161" s="30"/>
      <c r="H161" s="32" t="s">
        <v>290</v>
      </c>
      <c r="I161" s="33">
        <v>1</v>
      </c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33"/>
      <c r="CD161" s="33">
        <v>146415317.69999999</v>
      </c>
    </row>
    <row r="162" spans="2:82" ht="76.5" x14ac:dyDescent="0.2">
      <c r="B162" s="1">
        <v>4</v>
      </c>
      <c r="C162" s="18">
        <v>1</v>
      </c>
      <c r="D162" s="18">
        <v>3</v>
      </c>
      <c r="E162" s="18">
        <v>4</v>
      </c>
      <c r="F162" s="18">
        <v>9</v>
      </c>
      <c r="G162" s="18"/>
      <c r="H162" s="34" t="s">
        <v>291</v>
      </c>
      <c r="I162" s="35">
        <v>1</v>
      </c>
      <c r="J162" s="36">
        <v>1</v>
      </c>
      <c r="K162" s="26">
        <v>103118342</v>
      </c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>
        <v>43296975.700000003</v>
      </c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35"/>
      <c r="CD162" s="35">
        <v>146415317.69999999</v>
      </c>
    </row>
    <row r="163" spans="2:82" x14ac:dyDescent="0.2">
      <c r="B163" s="1">
        <v>2</v>
      </c>
      <c r="C163" s="28">
        <v>1</v>
      </c>
      <c r="D163" s="28">
        <v>8</v>
      </c>
      <c r="E163" s="28"/>
      <c r="F163" s="28"/>
      <c r="G163" s="28"/>
      <c r="H163" s="28" t="s">
        <v>292</v>
      </c>
      <c r="I163" s="29">
        <v>1</v>
      </c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9"/>
      <c r="CD163" s="29">
        <v>2459398092.9257345</v>
      </c>
    </row>
    <row r="164" spans="2:82" ht="51" x14ac:dyDescent="0.2">
      <c r="B164" s="1">
        <v>3</v>
      </c>
      <c r="C164" s="30">
        <v>1</v>
      </c>
      <c r="D164" s="30">
        <v>8</v>
      </c>
      <c r="E164" s="37">
        <v>1</v>
      </c>
      <c r="F164" s="30"/>
      <c r="G164" s="30"/>
      <c r="H164" s="32" t="s">
        <v>281</v>
      </c>
      <c r="I164" s="33">
        <v>1</v>
      </c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33"/>
      <c r="CD164" s="33">
        <v>2459398092.9257345</v>
      </c>
    </row>
    <row r="165" spans="2:82" ht="63.75" x14ac:dyDescent="0.2">
      <c r="B165" s="1">
        <v>4</v>
      </c>
      <c r="C165" s="18">
        <v>1</v>
      </c>
      <c r="D165" s="18">
        <v>8</v>
      </c>
      <c r="E165" s="18">
        <v>1</v>
      </c>
      <c r="F165" s="18">
        <v>6</v>
      </c>
      <c r="G165" s="18"/>
      <c r="H165" s="34" t="s">
        <v>404</v>
      </c>
      <c r="I165" s="35">
        <v>1</v>
      </c>
      <c r="J165" s="36">
        <v>1</v>
      </c>
      <c r="K165" s="26">
        <v>188963577</v>
      </c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>
        <v>110000000.00000001</v>
      </c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35">
        <v>2160434515.9257345</v>
      </c>
      <c r="BU165" s="26"/>
      <c r="BV165" s="26"/>
      <c r="BW165" s="26"/>
      <c r="BX165" s="26"/>
      <c r="BY165" s="26"/>
      <c r="BZ165" s="26"/>
      <c r="CA165" s="26"/>
      <c r="CB165" s="26"/>
      <c r="CC165" s="35"/>
      <c r="CD165" s="35">
        <v>2459398092.9257345</v>
      </c>
    </row>
    <row r="166" spans="2:82" x14ac:dyDescent="0.2">
      <c r="B166" s="1">
        <v>2</v>
      </c>
      <c r="C166" s="28">
        <v>1</v>
      </c>
      <c r="D166" s="28">
        <v>11</v>
      </c>
      <c r="E166" s="28"/>
      <c r="F166" s="28"/>
      <c r="G166" s="28"/>
      <c r="H166" s="28" t="s">
        <v>267</v>
      </c>
      <c r="I166" s="29">
        <v>1</v>
      </c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9"/>
      <c r="CD166" s="29">
        <v>224115285.69999999</v>
      </c>
    </row>
    <row r="167" spans="2:82" ht="51" x14ac:dyDescent="0.2">
      <c r="B167" s="1">
        <v>3</v>
      </c>
      <c r="C167" s="30">
        <v>1</v>
      </c>
      <c r="D167" s="30">
        <v>11</v>
      </c>
      <c r="E167" s="37">
        <v>2</v>
      </c>
      <c r="F167" s="30"/>
      <c r="G167" s="30"/>
      <c r="H167" s="32" t="s">
        <v>281</v>
      </c>
      <c r="I167" s="33">
        <v>1</v>
      </c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33"/>
      <c r="CD167" s="33">
        <v>224115285.69999999</v>
      </c>
    </row>
    <row r="168" spans="2:82" ht="51" x14ac:dyDescent="0.2">
      <c r="B168" s="1">
        <v>4</v>
      </c>
      <c r="C168" s="18">
        <v>1</v>
      </c>
      <c r="D168" s="18">
        <v>11</v>
      </c>
      <c r="E168" s="18">
        <v>2</v>
      </c>
      <c r="F168" s="18">
        <v>3</v>
      </c>
      <c r="G168" s="18"/>
      <c r="H168" s="34" t="s">
        <v>284</v>
      </c>
      <c r="I168" s="35">
        <v>1</v>
      </c>
      <c r="J168" s="36">
        <v>1</v>
      </c>
      <c r="K168" s="26">
        <v>181667630</v>
      </c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>
        <v>42447655.700000003</v>
      </c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35"/>
      <c r="CD168" s="35">
        <v>224115285.69999999</v>
      </c>
    </row>
    <row r="169" spans="2:82" x14ac:dyDescent="0.2">
      <c r="B169" s="17">
        <v>0</v>
      </c>
      <c r="C169" s="19">
        <v>0</v>
      </c>
      <c r="D169" s="19"/>
      <c r="E169" s="19"/>
      <c r="F169" s="19"/>
      <c r="G169" s="20" t="s">
        <v>293</v>
      </c>
      <c r="H169" s="20" t="s">
        <v>294</v>
      </c>
      <c r="I169" s="21">
        <v>19</v>
      </c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  <c r="BP169" s="22"/>
      <c r="BQ169" s="22"/>
      <c r="BR169" s="22"/>
      <c r="BS169" s="22"/>
      <c r="BT169" s="22"/>
      <c r="BU169" s="22"/>
      <c r="BV169" s="22"/>
      <c r="BW169" s="22"/>
      <c r="BX169" s="22"/>
      <c r="BY169" s="22"/>
      <c r="BZ169" s="22"/>
      <c r="CA169" s="22"/>
      <c r="CB169" s="22"/>
      <c r="CC169" s="21"/>
      <c r="CD169" s="21">
        <v>923319180.03999996</v>
      </c>
    </row>
    <row r="170" spans="2:82" x14ac:dyDescent="0.2">
      <c r="B170" s="1">
        <v>1</v>
      </c>
      <c r="C170" s="24">
        <v>1</v>
      </c>
      <c r="D170" s="24"/>
      <c r="E170" s="24"/>
      <c r="F170" s="24"/>
      <c r="G170" s="24"/>
      <c r="H170" s="24" t="s">
        <v>203</v>
      </c>
      <c r="I170" s="25">
        <v>19</v>
      </c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5"/>
      <c r="CD170" s="25">
        <v>923319180.03999996</v>
      </c>
    </row>
    <row r="171" spans="2:82" x14ac:dyDescent="0.2">
      <c r="B171" s="1">
        <v>2</v>
      </c>
      <c r="C171" s="28">
        <v>1</v>
      </c>
      <c r="D171" s="28">
        <v>4</v>
      </c>
      <c r="E171" s="28"/>
      <c r="F171" s="28"/>
      <c r="G171" s="28"/>
      <c r="H171" s="28" t="s">
        <v>295</v>
      </c>
      <c r="I171" s="29">
        <v>2</v>
      </c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9"/>
      <c r="CD171" s="29">
        <v>101608129</v>
      </c>
    </row>
    <row r="172" spans="2:82" ht="51" x14ac:dyDescent="0.2">
      <c r="B172" s="1">
        <v>3</v>
      </c>
      <c r="C172" s="30">
        <v>1</v>
      </c>
      <c r="D172" s="30">
        <v>4</v>
      </c>
      <c r="E172" s="37">
        <v>1</v>
      </c>
      <c r="F172" s="30"/>
      <c r="G172" s="30"/>
      <c r="H172" s="32" t="s">
        <v>261</v>
      </c>
      <c r="I172" s="33">
        <v>1</v>
      </c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33"/>
      <c r="CD172" s="33">
        <v>50804065</v>
      </c>
    </row>
    <row r="173" spans="2:82" ht="76.5" x14ac:dyDescent="0.2">
      <c r="B173" s="1">
        <v>4</v>
      </c>
      <c r="C173" s="18">
        <v>1</v>
      </c>
      <c r="D173" s="18">
        <v>4</v>
      </c>
      <c r="E173" s="18">
        <v>1</v>
      </c>
      <c r="F173" s="18">
        <v>9</v>
      </c>
      <c r="G173" s="18"/>
      <c r="H173" s="34" t="s">
        <v>296</v>
      </c>
      <c r="I173" s="35">
        <v>1</v>
      </c>
      <c r="J173" s="36">
        <v>1</v>
      </c>
      <c r="K173" s="26">
        <v>50804065</v>
      </c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35"/>
      <c r="CD173" s="35">
        <v>50804065</v>
      </c>
    </row>
    <row r="174" spans="2:82" ht="13.5" x14ac:dyDescent="0.2">
      <c r="B174" s="1">
        <v>3</v>
      </c>
      <c r="C174" s="30">
        <v>1</v>
      </c>
      <c r="D174" s="30">
        <v>4</v>
      </c>
      <c r="E174" s="37">
        <v>2</v>
      </c>
      <c r="F174" s="30"/>
      <c r="G174" s="30"/>
      <c r="H174" s="32" t="s">
        <v>297</v>
      </c>
      <c r="I174" s="33">
        <v>1</v>
      </c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33"/>
      <c r="CD174" s="33">
        <v>50804064</v>
      </c>
    </row>
    <row r="175" spans="2:82" ht="63.75" x14ac:dyDescent="0.2">
      <c r="B175" s="1">
        <v>4</v>
      </c>
      <c r="C175" s="18">
        <v>1</v>
      </c>
      <c r="D175" s="18">
        <v>4</v>
      </c>
      <c r="E175" s="18">
        <v>2</v>
      </c>
      <c r="F175" s="18">
        <v>2</v>
      </c>
      <c r="G175" s="18"/>
      <c r="H175" s="34" t="s">
        <v>298</v>
      </c>
      <c r="I175" s="35">
        <v>1</v>
      </c>
      <c r="J175" s="36">
        <v>1</v>
      </c>
      <c r="K175" s="26">
        <v>50804064</v>
      </c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35"/>
      <c r="CD175" s="35">
        <v>50804064</v>
      </c>
    </row>
    <row r="176" spans="2:82" x14ac:dyDescent="0.2">
      <c r="B176" s="1">
        <v>2</v>
      </c>
      <c r="C176" s="28">
        <v>1</v>
      </c>
      <c r="D176" s="28">
        <v>8</v>
      </c>
      <c r="E176" s="28"/>
      <c r="F176" s="28"/>
      <c r="G176" s="28"/>
      <c r="H176" s="28" t="s">
        <v>292</v>
      </c>
      <c r="I176" s="29">
        <v>5</v>
      </c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9"/>
      <c r="CD176" s="29">
        <v>308800699.53999996</v>
      </c>
    </row>
    <row r="177" spans="2:82" ht="76.5" x14ac:dyDescent="0.2">
      <c r="B177" s="1">
        <v>3</v>
      </c>
      <c r="C177" s="30">
        <v>1</v>
      </c>
      <c r="D177" s="30">
        <v>8</v>
      </c>
      <c r="E177" s="37">
        <v>2</v>
      </c>
      <c r="F177" s="30"/>
      <c r="G177" s="30"/>
      <c r="H177" s="32" t="s">
        <v>299</v>
      </c>
      <c r="I177" s="33">
        <v>1</v>
      </c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33"/>
      <c r="CD177" s="33">
        <v>51000520.799999997</v>
      </c>
    </row>
    <row r="178" spans="2:82" ht="63.75" x14ac:dyDescent="0.2">
      <c r="B178" s="1">
        <v>4</v>
      </c>
      <c r="C178" s="18">
        <v>1</v>
      </c>
      <c r="D178" s="18">
        <v>8</v>
      </c>
      <c r="E178" s="18">
        <v>2</v>
      </c>
      <c r="F178" s="18">
        <v>5</v>
      </c>
      <c r="G178" s="18"/>
      <c r="H178" s="34" t="s">
        <v>300</v>
      </c>
      <c r="I178" s="35">
        <v>1</v>
      </c>
      <c r="J178" s="36">
        <v>1</v>
      </c>
      <c r="K178" s="26">
        <v>37829090</v>
      </c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>
        <v>13171430.800000001</v>
      </c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35"/>
      <c r="CD178" s="35">
        <v>51000520.799999997</v>
      </c>
    </row>
    <row r="179" spans="2:82" ht="63.75" x14ac:dyDescent="0.2">
      <c r="B179" s="1">
        <v>3</v>
      </c>
      <c r="C179" s="30">
        <v>1</v>
      </c>
      <c r="D179" s="30">
        <v>8</v>
      </c>
      <c r="E179" s="37">
        <v>3</v>
      </c>
      <c r="F179" s="30"/>
      <c r="G179" s="30"/>
      <c r="H179" s="32" t="s">
        <v>301</v>
      </c>
      <c r="I179" s="33">
        <v>1</v>
      </c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33"/>
      <c r="CD179" s="33">
        <v>44261243.799999997</v>
      </c>
    </row>
    <row r="180" spans="2:82" ht="63.75" x14ac:dyDescent="0.2">
      <c r="B180" s="1">
        <v>4</v>
      </c>
      <c r="C180" s="18">
        <v>1</v>
      </c>
      <c r="D180" s="18">
        <v>8</v>
      </c>
      <c r="E180" s="18">
        <v>3</v>
      </c>
      <c r="F180" s="18">
        <v>5</v>
      </c>
      <c r="G180" s="18"/>
      <c r="H180" s="34" t="s">
        <v>300</v>
      </c>
      <c r="I180" s="35">
        <v>1</v>
      </c>
      <c r="J180" s="36">
        <v>1</v>
      </c>
      <c r="K180" s="26">
        <v>31089813</v>
      </c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>
        <v>13171430.800000001</v>
      </c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35"/>
      <c r="CD180" s="35">
        <v>44261243.799999997</v>
      </c>
    </row>
    <row r="181" spans="2:82" ht="38.25" x14ac:dyDescent="0.2">
      <c r="B181" s="1">
        <v>3</v>
      </c>
      <c r="C181" s="30">
        <v>1</v>
      </c>
      <c r="D181" s="30">
        <v>8</v>
      </c>
      <c r="E181" s="37">
        <v>4</v>
      </c>
      <c r="F181" s="30"/>
      <c r="G181" s="30"/>
      <c r="H181" s="32" t="s">
        <v>216</v>
      </c>
      <c r="I181" s="33">
        <v>1</v>
      </c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33"/>
      <c r="CD181" s="33">
        <v>66854653.313333333</v>
      </c>
    </row>
    <row r="182" spans="2:82" ht="89.25" x14ac:dyDescent="0.2">
      <c r="B182" s="1">
        <v>4</v>
      </c>
      <c r="C182" s="18">
        <v>1</v>
      </c>
      <c r="D182" s="18">
        <v>8</v>
      </c>
      <c r="E182" s="18">
        <v>4</v>
      </c>
      <c r="F182" s="18">
        <v>10</v>
      </c>
      <c r="G182" s="18"/>
      <c r="H182" s="34" t="s">
        <v>302</v>
      </c>
      <c r="I182" s="35">
        <v>1</v>
      </c>
      <c r="J182" s="36">
        <v>1</v>
      </c>
      <c r="K182" s="26">
        <v>37829090</v>
      </c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>
        <v>29025563.313333333</v>
      </c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35"/>
      <c r="CD182" s="35">
        <v>66854653.313333333</v>
      </c>
    </row>
    <row r="183" spans="2:82" ht="51" x14ac:dyDescent="0.2">
      <c r="B183" s="1">
        <v>3</v>
      </c>
      <c r="C183" s="30">
        <v>1</v>
      </c>
      <c r="D183" s="30">
        <v>8</v>
      </c>
      <c r="E183" s="37">
        <v>5</v>
      </c>
      <c r="F183" s="30"/>
      <c r="G183" s="30"/>
      <c r="H183" s="32" t="s">
        <v>261</v>
      </c>
      <c r="I183" s="33">
        <v>1</v>
      </c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33"/>
      <c r="CD183" s="33">
        <v>79829628.313333333</v>
      </c>
    </row>
    <row r="184" spans="2:82" ht="76.5" x14ac:dyDescent="0.2">
      <c r="B184" s="1">
        <v>4</v>
      </c>
      <c r="C184" s="18">
        <v>1</v>
      </c>
      <c r="D184" s="18">
        <v>8</v>
      </c>
      <c r="E184" s="18">
        <v>5</v>
      </c>
      <c r="F184" s="18">
        <v>9</v>
      </c>
      <c r="G184" s="18"/>
      <c r="H184" s="34" t="s">
        <v>296</v>
      </c>
      <c r="I184" s="35">
        <v>1</v>
      </c>
      <c r="J184" s="36">
        <v>1</v>
      </c>
      <c r="K184" s="26">
        <v>50804065</v>
      </c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>
        <v>29025563.313333333</v>
      </c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35"/>
      <c r="CD184" s="35">
        <v>79829628.313333333</v>
      </c>
    </row>
    <row r="185" spans="2:82" ht="38.25" x14ac:dyDescent="0.2">
      <c r="B185" s="1">
        <v>3</v>
      </c>
      <c r="C185" s="30">
        <v>1</v>
      </c>
      <c r="D185" s="30">
        <v>8</v>
      </c>
      <c r="E185" s="37">
        <v>6</v>
      </c>
      <c r="F185" s="30"/>
      <c r="G185" s="30"/>
      <c r="H185" s="32" t="s">
        <v>263</v>
      </c>
      <c r="I185" s="33">
        <v>1</v>
      </c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33"/>
      <c r="CD185" s="33">
        <v>66854653.313333333</v>
      </c>
    </row>
    <row r="186" spans="2:82" ht="63.75" x14ac:dyDescent="0.2">
      <c r="B186" s="1">
        <v>4</v>
      </c>
      <c r="C186" s="18">
        <v>1</v>
      </c>
      <c r="D186" s="18">
        <v>8</v>
      </c>
      <c r="E186" s="18">
        <v>6</v>
      </c>
      <c r="F186" s="18">
        <v>6</v>
      </c>
      <c r="G186" s="18"/>
      <c r="H186" s="34" t="s">
        <v>303</v>
      </c>
      <c r="I186" s="35">
        <v>1</v>
      </c>
      <c r="J186" s="36">
        <v>1</v>
      </c>
      <c r="K186" s="26">
        <v>37829090</v>
      </c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>
        <v>29025563.313333333</v>
      </c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35"/>
      <c r="CD186" s="35">
        <v>66854653.313333333</v>
      </c>
    </row>
    <row r="187" spans="2:82" x14ac:dyDescent="0.2">
      <c r="B187" s="1">
        <v>2</v>
      </c>
      <c r="C187" s="28">
        <v>1</v>
      </c>
      <c r="D187" s="28">
        <v>10</v>
      </c>
      <c r="E187" s="28"/>
      <c r="F187" s="28"/>
      <c r="G187" s="28"/>
      <c r="H187" s="28" t="s">
        <v>254</v>
      </c>
      <c r="I187" s="29">
        <v>3</v>
      </c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9"/>
      <c r="CD187" s="29">
        <v>159970967</v>
      </c>
    </row>
    <row r="188" spans="2:82" ht="38.25" x14ac:dyDescent="0.2">
      <c r="B188" s="1">
        <v>3</v>
      </c>
      <c r="C188" s="30">
        <v>1</v>
      </c>
      <c r="D188" s="30">
        <v>10</v>
      </c>
      <c r="E188" s="37">
        <v>2</v>
      </c>
      <c r="F188" s="30"/>
      <c r="G188" s="30"/>
      <c r="H188" s="32" t="s">
        <v>209</v>
      </c>
      <c r="I188" s="33">
        <v>1</v>
      </c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33"/>
      <c r="CD188" s="33">
        <v>49122962</v>
      </c>
    </row>
    <row r="189" spans="2:82" ht="76.5" x14ac:dyDescent="0.2">
      <c r="B189" s="1">
        <v>4</v>
      </c>
      <c r="C189" s="18">
        <v>1</v>
      </c>
      <c r="D189" s="18">
        <v>10</v>
      </c>
      <c r="E189" s="18">
        <v>2</v>
      </c>
      <c r="F189" s="18">
        <v>8</v>
      </c>
      <c r="G189" s="18"/>
      <c r="H189" s="34" t="s">
        <v>304</v>
      </c>
      <c r="I189" s="35">
        <v>1</v>
      </c>
      <c r="J189" s="36">
        <v>1</v>
      </c>
      <c r="K189" s="26">
        <v>49122962</v>
      </c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35"/>
      <c r="CD189" s="35">
        <v>49122962</v>
      </c>
    </row>
    <row r="190" spans="2:82" ht="51" x14ac:dyDescent="0.2">
      <c r="B190" s="1">
        <v>3</v>
      </c>
      <c r="C190" s="30">
        <v>1</v>
      </c>
      <c r="D190" s="30">
        <v>10</v>
      </c>
      <c r="E190" s="37">
        <v>3</v>
      </c>
      <c r="F190" s="30"/>
      <c r="G190" s="30"/>
      <c r="H190" s="32" t="s">
        <v>261</v>
      </c>
      <c r="I190" s="33">
        <v>1</v>
      </c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33"/>
      <c r="CD190" s="33">
        <v>37829090</v>
      </c>
    </row>
    <row r="191" spans="2:82" ht="76.5" x14ac:dyDescent="0.2">
      <c r="B191" s="1">
        <v>4</v>
      </c>
      <c r="C191" s="18">
        <v>1</v>
      </c>
      <c r="D191" s="18">
        <v>10</v>
      </c>
      <c r="E191" s="18">
        <v>3</v>
      </c>
      <c r="F191" s="18">
        <v>9</v>
      </c>
      <c r="G191" s="18"/>
      <c r="H191" s="34" t="s">
        <v>296</v>
      </c>
      <c r="I191" s="35">
        <v>1</v>
      </c>
      <c r="J191" s="36">
        <v>1</v>
      </c>
      <c r="K191" s="26">
        <v>37829090</v>
      </c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35"/>
      <c r="CD191" s="35">
        <v>37829090</v>
      </c>
    </row>
    <row r="192" spans="2:82" ht="38.25" x14ac:dyDescent="0.2">
      <c r="B192" s="1">
        <v>3</v>
      </c>
      <c r="C192" s="30">
        <v>1</v>
      </c>
      <c r="D192" s="30">
        <v>10</v>
      </c>
      <c r="E192" s="37">
        <v>4</v>
      </c>
      <c r="F192" s="30"/>
      <c r="G192" s="30"/>
      <c r="H192" s="32" t="s">
        <v>263</v>
      </c>
      <c r="I192" s="33">
        <v>1</v>
      </c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33"/>
      <c r="CD192" s="33">
        <v>73018915</v>
      </c>
    </row>
    <row r="193" spans="2:82" ht="63.75" x14ac:dyDescent="0.2">
      <c r="B193" s="1">
        <v>4</v>
      </c>
      <c r="C193" s="18">
        <v>1</v>
      </c>
      <c r="D193" s="18">
        <v>10</v>
      </c>
      <c r="E193" s="18">
        <v>4</v>
      </c>
      <c r="F193" s="18">
        <v>6</v>
      </c>
      <c r="G193" s="18"/>
      <c r="H193" s="34" t="s">
        <v>303</v>
      </c>
      <c r="I193" s="35">
        <v>1</v>
      </c>
      <c r="J193" s="36">
        <v>1</v>
      </c>
      <c r="K193" s="26">
        <v>37829090</v>
      </c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>
        <v>35189825</v>
      </c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35"/>
      <c r="CD193" s="35">
        <v>73018915</v>
      </c>
    </row>
    <row r="194" spans="2:82" x14ac:dyDescent="0.2">
      <c r="B194" s="1">
        <v>2</v>
      </c>
      <c r="C194" s="28">
        <v>1</v>
      </c>
      <c r="D194" s="28">
        <v>13</v>
      </c>
      <c r="E194" s="28"/>
      <c r="F194" s="28"/>
      <c r="G194" s="28"/>
      <c r="H194" s="28" t="s">
        <v>305</v>
      </c>
      <c r="I194" s="29">
        <v>5</v>
      </c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9"/>
      <c r="CD194" s="29">
        <v>240010835.5</v>
      </c>
    </row>
    <row r="195" spans="2:82" ht="51" x14ac:dyDescent="0.2">
      <c r="B195" s="1">
        <v>3</v>
      </c>
      <c r="C195" s="30">
        <v>1</v>
      </c>
      <c r="D195" s="30">
        <v>13</v>
      </c>
      <c r="E195" s="37">
        <v>1</v>
      </c>
      <c r="F195" s="30"/>
      <c r="G195" s="30"/>
      <c r="H195" s="32" t="s">
        <v>265</v>
      </c>
      <c r="I195" s="33">
        <v>1</v>
      </c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33"/>
      <c r="CD195" s="33">
        <v>73018915</v>
      </c>
    </row>
    <row r="196" spans="2:82" ht="51" x14ac:dyDescent="0.2">
      <c r="B196" s="1">
        <v>4</v>
      </c>
      <c r="C196" s="18">
        <v>1</v>
      </c>
      <c r="D196" s="18">
        <v>13</v>
      </c>
      <c r="E196" s="18">
        <v>1</v>
      </c>
      <c r="F196" s="18">
        <v>7</v>
      </c>
      <c r="G196" s="18"/>
      <c r="H196" s="34" t="s">
        <v>306</v>
      </c>
      <c r="I196" s="35">
        <v>1</v>
      </c>
      <c r="J196" s="36">
        <v>1</v>
      </c>
      <c r="K196" s="26">
        <v>37829090</v>
      </c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>
        <v>35189825</v>
      </c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35"/>
      <c r="CD196" s="35">
        <v>73018915</v>
      </c>
    </row>
    <row r="197" spans="2:82" ht="63.75" x14ac:dyDescent="0.2">
      <c r="B197" s="1">
        <v>3</v>
      </c>
      <c r="C197" s="30">
        <v>1</v>
      </c>
      <c r="D197" s="30">
        <v>13</v>
      </c>
      <c r="E197" s="37">
        <v>2</v>
      </c>
      <c r="F197" s="30"/>
      <c r="G197" s="30"/>
      <c r="H197" s="32" t="s">
        <v>301</v>
      </c>
      <c r="I197" s="33">
        <v>1</v>
      </c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33"/>
      <c r="CD197" s="33">
        <v>47268952.5</v>
      </c>
    </row>
    <row r="198" spans="2:82" ht="63.75" x14ac:dyDescent="0.2">
      <c r="B198" s="1">
        <v>4</v>
      </c>
      <c r="C198" s="18">
        <v>1</v>
      </c>
      <c r="D198" s="18">
        <v>13</v>
      </c>
      <c r="E198" s="18">
        <v>2</v>
      </c>
      <c r="F198" s="18">
        <v>5</v>
      </c>
      <c r="G198" s="18"/>
      <c r="H198" s="34" t="s">
        <v>300</v>
      </c>
      <c r="I198" s="35">
        <v>1</v>
      </c>
      <c r="J198" s="36">
        <v>1</v>
      </c>
      <c r="K198" s="26">
        <v>47268952.5</v>
      </c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35"/>
      <c r="CD198" s="35">
        <v>47268952.5</v>
      </c>
    </row>
    <row r="199" spans="2:82" ht="38.25" x14ac:dyDescent="0.2">
      <c r="B199" s="1">
        <v>3</v>
      </c>
      <c r="C199" s="30">
        <v>1</v>
      </c>
      <c r="D199" s="30">
        <v>13</v>
      </c>
      <c r="E199" s="37">
        <v>3</v>
      </c>
      <c r="F199" s="30"/>
      <c r="G199" s="30"/>
      <c r="H199" s="32" t="s">
        <v>216</v>
      </c>
      <c r="I199" s="33">
        <v>1</v>
      </c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33"/>
      <c r="CD199" s="33">
        <v>37829090</v>
      </c>
    </row>
    <row r="200" spans="2:82" ht="89.25" x14ac:dyDescent="0.2">
      <c r="B200" s="1">
        <v>4</v>
      </c>
      <c r="C200" s="18">
        <v>1</v>
      </c>
      <c r="D200" s="18">
        <v>13</v>
      </c>
      <c r="E200" s="18">
        <v>3</v>
      </c>
      <c r="F200" s="18">
        <v>10</v>
      </c>
      <c r="G200" s="18"/>
      <c r="H200" s="34" t="s">
        <v>302</v>
      </c>
      <c r="I200" s="35">
        <v>1</v>
      </c>
      <c r="J200" s="36">
        <v>1</v>
      </c>
      <c r="K200" s="26">
        <v>37829090</v>
      </c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35"/>
      <c r="CD200" s="35">
        <v>37829090</v>
      </c>
    </row>
    <row r="201" spans="2:82" ht="51" x14ac:dyDescent="0.2">
      <c r="B201" s="1">
        <v>3</v>
      </c>
      <c r="C201" s="30">
        <v>1</v>
      </c>
      <c r="D201" s="30">
        <v>13</v>
      </c>
      <c r="E201" s="37">
        <v>4</v>
      </c>
      <c r="F201" s="30"/>
      <c r="G201" s="30"/>
      <c r="H201" s="32" t="s">
        <v>261</v>
      </c>
      <c r="I201" s="33">
        <v>1</v>
      </c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33"/>
      <c r="CD201" s="33">
        <v>50804065</v>
      </c>
    </row>
    <row r="202" spans="2:82" ht="76.5" x14ac:dyDescent="0.2">
      <c r="B202" s="1">
        <v>4</v>
      </c>
      <c r="C202" s="18">
        <v>1</v>
      </c>
      <c r="D202" s="18">
        <v>13</v>
      </c>
      <c r="E202" s="18">
        <v>4</v>
      </c>
      <c r="F202" s="18">
        <v>9</v>
      </c>
      <c r="G202" s="18"/>
      <c r="H202" s="34" t="s">
        <v>296</v>
      </c>
      <c r="I202" s="35">
        <v>1</v>
      </c>
      <c r="J202" s="36">
        <v>1</v>
      </c>
      <c r="K202" s="26">
        <v>50804065</v>
      </c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35"/>
      <c r="CD202" s="35">
        <v>50804065</v>
      </c>
    </row>
    <row r="203" spans="2:82" ht="13.5" x14ac:dyDescent="0.2">
      <c r="B203" s="1">
        <v>3</v>
      </c>
      <c r="C203" s="30">
        <v>1</v>
      </c>
      <c r="D203" s="30">
        <v>13</v>
      </c>
      <c r="E203" s="37">
        <v>5</v>
      </c>
      <c r="F203" s="30"/>
      <c r="G203" s="30"/>
      <c r="H203" s="32" t="s">
        <v>307</v>
      </c>
      <c r="I203" s="33">
        <v>1</v>
      </c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6"/>
      <c r="CC203" s="33"/>
      <c r="CD203" s="33">
        <v>31089813</v>
      </c>
    </row>
    <row r="204" spans="2:82" ht="76.5" x14ac:dyDescent="0.2">
      <c r="B204" s="1">
        <v>4</v>
      </c>
      <c r="C204" s="18">
        <v>1</v>
      </c>
      <c r="D204" s="18">
        <v>13</v>
      </c>
      <c r="E204" s="18">
        <v>5</v>
      </c>
      <c r="F204" s="18">
        <v>4</v>
      </c>
      <c r="G204" s="18"/>
      <c r="H204" s="34" t="s">
        <v>308</v>
      </c>
      <c r="I204" s="35">
        <v>1</v>
      </c>
      <c r="J204" s="36">
        <v>1</v>
      </c>
      <c r="K204" s="26">
        <v>31089813</v>
      </c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  <c r="BY204" s="26"/>
      <c r="BZ204" s="26"/>
      <c r="CA204" s="26"/>
      <c r="CB204" s="26"/>
      <c r="CC204" s="35"/>
      <c r="CD204" s="35">
        <v>31089813</v>
      </c>
    </row>
    <row r="205" spans="2:82" x14ac:dyDescent="0.2">
      <c r="B205" s="1">
        <v>2</v>
      </c>
      <c r="C205" s="28">
        <v>1</v>
      </c>
      <c r="D205" s="28">
        <v>14</v>
      </c>
      <c r="E205" s="28"/>
      <c r="F205" s="28"/>
      <c r="G205" s="28"/>
      <c r="H205" s="28" t="s">
        <v>309</v>
      </c>
      <c r="I205" s="29">
        <v>4</v>
      </c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  <c r="BY205" s="26"/>
      <c r="BZ205" s="26"/>
      <c r="CA205" s="26"/>
      <c r="CB205" s="26"/>
      <c r="CC205" s="29"/>
      <c r="CD205" s="29">
        <v>112928549</v>
      </c>
    </row>
    <row r="206" spans="2:82" ht="51" x14ac:dyDescent="0.2">
      <c r="B206" s="1">
        <v>3</v>
      </c>
      <c r="C206" s="30">
        <v>1</v>
      </c>
      <c r="D206" s="30">
        <v>14</v>
      </c>
      <c r="E206" s="37">
        <v>1</v>
      </c>
      <c r="F206" s="30"/>
      <c r="G206" s="30"/>
      <c r="H206" s="32" t="s">
        <v>281</v>
      </c>
      <c r="I206" s="33">
        <v>1</v>
      </c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  <c r="BR206" s="26"/>
      <c r="BS206" s="26"/>
      <c r="BT206" s="26"/>
      <c r="BU206" s="26"/>
      <c r="BV206" s="26"/>
      <c r="BW206" s="26"/>
      <c r="BX206" s="26"/>
      <c r="BY206" s="26"/>
      <c r="BZ206" s="26"/>
      <c r="CA206" s="26"/>
      <c r="CB206" s="26"/>
      <c r="CC206" s="33"/>
      <c r="CD206" s="33">
        <v>13099459</v>
      </c>
    </row>
    <row r="207" spans="2:82" ht="76.5" x14ac:dyDescent="0.2">
      <c r="B207" s="1">
        <v>4</v>
      </c>
      <c r="C207" s="18">
        <v>1</v>
      </c>
      <c r="D207" s="18">
        <v>14</v>
      </c>
      <c r="E207" s="18">
        <v>1</v>
      </c>
      <c r="F207" s="18">
        <v>3</v>
      </c>
      <c r="G207" s="18"/>
      <c r="H207" s="34" t="s">
        <v>310</v>
      </c>
      <c r="I207" s="35">
        <v>1</v>
      </c>
      <c r="J207" s="36">
        <v>1</v>
      </c>
      <c r="K207" s="26">
        <v>13099459</v>
      </c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  <c r="BS207" s="26"/>
      <c r="BT207" s="26"/>
      <c r="BU207" s="26"/>
      <c r="BV207" s="26"/>
      <c r="BW207" s="26"/>
      <c r="BX207" s="26"/>
      <c r="BY207" s="26"/>
      <c r="BZ207" s="26"/>
      <c r="CA207" s="26"/>
      <c r="CB207" s="26"/>
      <c r="CC207" s="35"/>
      <c r="CD207" s="35">
        <v>13099459</v>
      </c>
    </row>
    <row r="208" spans="2:82" ht="63.75" x14ac:dyDescent="0.2">
      <c r="B208" s="1">
        <v>3</v>
      </c>
      <c r="C208" s="30">
        <v>1</v>
      </c>
      <c r="D208" s="30">
        <v>14</v>
      </c>
      <c r="E208" s="37">
        <v>2</v>
      </c>
      <c r="F208" s="30"/>
      <c r="G208" s="30"/>
      <c r="H208" s="32" t="s">
        <v>301</v>
      </c>
      <c r="I208" s="33">
        <v>1</v>
      </c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  <c r="BS208" s="26"/>
      <c r="BT208" s="26"/>
      <c r="BU208" s="26"/>
      <c r="BV208" s="26"/>
      <c r="BW208" s="26"/>
      <c r="BX208" s="26"/>
      <c r="BY208" s="26"/>
      <c r="BZ208" s="26"/>
      <c r="CA208" s="26"/>
      <c r="CB208" s="26"/>
      <c r="CC208" s="33"/>
      <c r="CD208" s="33">
        <v>37829090</v>
      </c>
    </row>
    <row r="209" spans="2:82" ht="63.75" x14ac:dyDescent="0.2">
      <c r="B209" s="1">
        <v>4</v>
      </c>
      <c r="C209" s="18">
        <v>1</v>
      </c>
      <c r="D209" s="18">
        <v>14</v>
      </c>
      <c r="E209" s="18">
        <v>2</v>
      </c>
      <c r="F209" s="18">
        <v>5</v>
      </c>
      <c r="G209" s="18"/>
      <c r="H209" s="34" t="s">
        <v>300</v>
      </c>
      <c r="I209" s="35">
        <v>1</v>
      </c>
      <c r="J209" s="36">
        <v>1</v>
      </c>
      <c r="K209" s="26">
        <v>37829090</v>
      </c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  <c r="BS209" s="26"/>
      <c r="BT209" s="26"/>
      <c r="BU209" s="26"/>
      <c r="BV209" s="26"/>
      <c r="BW209" s="26"/>
      <c r="BX209" s="26"/>
      <c r="BY209" s="26"/>
      <c r="BZ209" s="26"/>
      <c r="CA209" s="26"/>
      <c r="CB209" s="26"/>
      <c r="CC209" s="35"/>
      <c r="CD209" s="35">
        <v>37829090</v>
      </c>
    </row>
    <row r="210" spans="2:82" ht="51" x14ac:dyDescent="0.2">
      <c r="B210" s="1">
        <v>3</v>
      </c>
      <c r="C210" s="30">
        <v>1</v>
      </c>
      <c r="D210" s="30">
        <v>14</v>
      </c>
      <c r="E210" s="37">
        <v>3</v>
      </c>
      <c r="F210" s="30"/>
      <c r="G210" s="30"/>
      <c r="H210" s="32" t="s">
        <v>261</v>
      </c>
      <c r="I210" s="33">
        <v>1</v>
      </c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  <c r="BS210" s="26"/>
      <c r="BT210" s="26"/>
      <c r="BU210" s="26"/>
      <c r="BV210" s="26"/>
      <c r="BW210" s="26"/>
      <c r="BX210" s="26"/>
      <c r="BY210" s="26"/>
      <c r="BZ210" s="26"/>
      <c r="CA210" s="26"/>
      <c r="CB210" s="26"/>
      <c r="CC210" s="33"/>
      <c r="CD210" s="33">
        <v>31000000</v>
      </c>
    </row>
    <row r="211" spans="2:82" ht="76.5" x14ac:dyDescent="0.2">
      <c r="B211" s="1">
        <v>4</v>
      </c>
      <c r="C211" s="18">
        <v>1</v>
      </c>
      <c r="D211" s="18">
        <v>14</v>
      </c>
      <c r="E211" s="18">
        <v>3</v>
      </c>
      <c r="F211" s="18">
        <v>9</v>
      </c>
      <c r="G211" s="18"/>
      <c r="H211" s="34" t="s">
        <v>296</v>
      </c>
      <c r="I211" s="35">
        <v>1</v>
      </c>
      <c r="J211" s="36">
        <v>1</v>
      </c>
      <c r="K211" s="26">
        <v>31000000</v>
      </c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  <c r="BS211" s="26"/>
      <c r="BT211" s="26"/>
      <c r="BU211" s="26"/>
      <c r="BV211" s="26"/>
      <c r="BW211" s="26"/>
      <c r="BX211" s="26"/>
      <c r="BY211" s="26"/>
      <c r="BZ211" s="26"/>
      <c r="CA211" s="26"/>
      <c r="CB211" s="26"/>
      <c r="CC211" s="35"/>
      <c r="CD211" s="35">
        <v>31000000</v>
      </c>
    </row>
    <row r="212" spans="2:82" ht="25.5" x14ac:dyDescent="0.2">
      <c r="B212" s="1">
        <v>3</v>
      </c>
      <c r="C212" s="30">
        <v>1</v>
      </c>
      <c r="D212" s="30">
        <v>14</v>
      </c>
      <c r="E212" s="37">
        <v>4</v>
      </c>
      <c r="F212" s="30"/>
      <c r="G212" s="30"/>
      <c r="H212" s="32" t="s">
        <v>311</v>
      </c>
      <c r="I212" s="33">
        <v>1</v>
      </c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  <c r="BY212" s="26"/>
      <c r="BZ212" s="26"/>
      <c r="CA212" s="26"/>
      <c r="CB212" s="26"/>
      <c r="CC212" s="33"/>
      <c r="CD212" s="33">
        <v>31000000</v>
      </c>
    </row>
    <row r="213" spans="2:82" ht="38.25" x14ac:dyDescent="0.2">
      <c r="B213" s="1">
        <v>4</v>
      </c>
      <c r="C213" s="18">
        <v>1</v>
      </c>
      <c r="D213" s="18">
        <v>14</v>
      </c>
      <c r="E213" s="18">
        <v>4</v>
      </c>
      <c r="F213" s="18">
        <v>1</v>
      </c>
      <c r="G213" s="18"/>
      <c r="H213" s="34" t="s">
        <v>312</v>
      </c>
      <c r="I213" s="35">
        <v>1</v>
      </c>
      <c r="J213" s="36">
        <v>1</v>
      </c>
      <c r="K213" s="26">
        <v>31000000</v>
      </c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  <c r="BS213" s="26"/>
      <c r="BT213" s="26"/>
      <c r="BU213" s="26"/>
      <c r="BV213" s="26"/>
      <c r="BW213" s="26"/>
      <c r="BX213" s="26"/>
      <c r="BY213" s="26"/>
      <c r="BZ213" s="26"/>
      <c r="CA213" s="26"/>
      <c r="CB213" s="26"/>
      <c r="CC213" s="35"/>
      <c r="CD213" s="35">
        <v>31000000</v>
      </c>
    </row>
    <row r="214" spans="2:82" x14ac:dyDescent="0.2">
      <c r="B214" s="17">
        <v>0</v>
      </c>
      <c r="C214" s="19">
        <v>0</v>
      </c>
      <c r="D214" s="19"/>
      <c r="E214" s="19"/>
      <c r="F214" s="19"/>
      <c r="G214" s="20" t="s">
        <v>313</v>
      </c>
      <c r="H214" s="20" t="s">
        <v>314</v>
      </c>
      <c r="I214" s="21">
        <v>24</v>
      </c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2"/>
      <c r="BI214" s="22"/>
      <c r="BJ214" s="22"/>
      <c r="BK214" s="22"/>
      <c r="BL214" s="22"/>
      <c r="BM214" s="22"/>
      <c r="BN214" s="22"/>
      <c r="BO214" s="22"/>
      <c r="BP214" s="22"/>
      <c r="BQ214" s="22"/>
      <c r="BR214" s="22"/>
      <c r="BS214" s="22"/>
      <c r="BT214" s="22"/>
      <c r="BU214" s="22"/>
      <c r="BV214" s="22"/>
      <c r="BW214" s="22"/>
      <c r="BX214" s="22"/>
      <c r="BY214" s="22"/>
      <c r="BZ214" s="22"/>
      <c r="CA214" s="22"/>
      <c r="CB214" s="22"/>
      <c r="CC214" s="21"/>
      <c r="CD214" s="21">
        <v>18938552535.098579</v>
      </c>
    </row>
    <row r="215" spans="2:82" x14ac:dyDescent="0.2">
      <c r="B215" s="1">
        <v>1</v>
      </c>
      <c r="C215" s="24">
        <v>1</v>
      </c>
      <c r="D215" s="24"/>
      <c r="E215" s="24"/>
      <c r="F215" s="24"/>
      <c r="G215" s="24"/>
      <c r="H215" s="24" t="s">
        <v>203</v>
      </c>
      <c r="I215" s="25">
        <v>14</v>
      </c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  <c r="BY215" s="26"/>
      <c r="BZ215" s="26"/>
      <c r="CA215" s="26"/>
      <c r="CB215" s="26"/>
      <c r="CC215" s="25"/>
      <c r="CD215" s="25">
        <v>13967861176.289135</v>
      </c>
    </row>
    <row r="216" spans="2:82" x14ac:dyDescent="0.2">
      <c r="B216" s="1">
        <v>2</v>
      </c>
      <c r="C216" s="28">
        <v>1</v>
      </c>
      <c r="D216" s="28">
        <v>1</v>
      </c>
      <c r="E216" s="28"/>
      <c r="F216" s="28"/>
      <c r="G216" s="28"/>
      <c r="H216" s="28" t="s">
        <v>278</v>
      </c>
      <c r="I216" s="29">
        <v>1</v>
      </c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  <c r="BY216" s="26"/>
      <c r="BZ216" s="26"/>
      <c r="CA216" s="26"/>
      <c r="CB216" s="26"/>
      <c r="CC216" s="29"/>
      <c r="CD216" s="29">
        <v>1644390180</v>
      </c>
    </row>
    <row r="217" spans="2:82" ht="51" x14ac:dyDescent="0.2">
      <c r="B217" s="1">
        <v>3</v>
      </c>
      <c r="C217" s="30">
        <v>1</v>
      </c>
      <c r="D217" s="30">
        <v>1</v>
      </c>
      <c r="E217" s="37">
        <v>4</v>
      </c>
      <c r="F217" s="30"/>
      <c r="G217" s="30"/>
      <c r="H217" s="32" t="s">
        <v>281</v>
      </c>
      <c r="I217" s="33">
        <v>1</v>
      </c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  <c r="BO217" s="26"/>
      <c r="BP217" s="26"/>
      <c r="BQ217" s="26"/>
      <c r="BR217" s="26"/>
      <c r="BS217" s="26"/>
      <c r="BT217" s="26"/>
      <c r="BU217" s="26"/>
      <c r="BV217" s="26"/>
      <c r="BW217" s="26"/>
      <c r="BX217" s="26"/>
      <c r="BY217" s="26"/>
      <c r="BZ217" s="26"/>
      <c r="CA217" s="26"/>
      <c r="CB217" s="26"/>
      <c r="CC217" s="33"/>
      <c r="CD217" s="33">
        <v>1644390180</v>
      </c>
    </row>
    <row r="218" spans="2:82" ht="63.75" x14ac:dyDescent="0.2">
      <c r="B218" s="1">
        <v>4</v>
      </c>
      <c r="C218" s="18">
        <v>1</v>
      </c>
      <c r="D218" s="18">
        <v>1</v>
      </c>
      <c r="E218" s="18">
        <v>4</v>
      </c>
      <c r="F218" s="18">
        <v>2</v>
      </c>
      <c r="G218" s="18"/>
      <c r="H218" s="34" t="s">
        <v>315</v>
      </c>
      <c r="I218" s="35">
        <v>1</v>
      </c>
      <c r="J218" s="36">
        <v>1</v>
      </c>
      <c r="K218" s="26">
        <v>144390180</v>
      </c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  <c r="BO218" s="26"/>
      <c r="BP218" s="26"/>
      <c r="BQ218" s="26"/>
      <c r="BR218" s="26"/>
      <c r="BS218" s="26"/>
      <c r="BT218" s="26"/>
      <c r="BU218" s="26"/>
      <c r="BV218" s="26"/>
      <c r="BW218" s="26"/>
      <c r="BX218" s="26"/>
      <c r="BY218" s="26"/>
      <c r="BZ218" s="26"/>
      <c r="CA218" s="26"/>
      <c r="CB218" s="26"/>
      <c r="CC218" s="35">
        <v>1500000000</v>
      </c>
      <c r="CD218" s="35">
        <v>1644390180</v>
      </c>
    </row>
    <row r="219" spans="2:82" x14ac:dyDescent="0.2">
      <c r="B219" s="1">
        <v>2</v>
      </c>
      <c r="C219" s="28">
        <v>1</v>
      </c>
      <c r="D219" s="28">
        <v>2</v>
      </c>
      <c r="E219" s="28"/>
      <c r="F219" s="28"/>
      <c r="G219" s="28"/>
      <c r="H219" s="28" t="s">
        <v>215</v>
      </c>
      <c r="I219" s="29">
        <v>1</v>
      </c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  <c r="BO219" s="26"/>
      <c r="BP219" s="26"/>
      <c r="BQ219" s="26"/>
      <c r="BR219" s="26"/>
      <c r="BS219" s="26"/>
      <c r="BT219" s="26"/>
      <c r="BU219" s="26"/>
      <c r="BV219" s="26"/>
      <c r="BW219" s="26"/>
      <c r="BX219" s="26"/>
      <c r="BY219" s="26"/>
      <c r="BZ219" s="26"/>
      <c r="CA219" s="26"/>
      <c r="CB219" s="26"/>
      <c r="CC219" s="29"/>
      <c r="CD219" s="29">
        <v>152512577.5</v>
      </c>
    </row>
    <row r="220" spans="2:82" ht="25.5" x14ac:dyDescent="0.2">
      <c r="B220" s="1">
        <v>3</v>
      </c>
      <c r="C220" s="30">
        <v>1</v>
      </c>
      <c r="D220" s="30">
        <v>2</v>
      </c>
      <c r="E220" s="37">
        <v>3</v>
      </c>
      <c r="F220" s="30"/>
      <c r="G220" s="30"/>
      <c r="H220" s="32" t="s">
        <v>316</v>
      </c>
      <c r="I220" s="33">
        <v>1</v>
      </c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  <c r="BO220" s="26"/>
      <c r="BP220" s="26"/>
      <c r="BQ220" s="26"/>
      <c r="BR220" s="26"/>
      <c r="BS220" s="26"/>
      <c r="BT220" s="26"/>
      <c r="BU220" s="26"/>
      <c r="BV220" s="26"/>
      <c r="BW220" s="26"/>
      <c r="BX220" s="26"/>
      <c r="BY220" s="26"/>
      <c r="BZ220" s="26"/>
      <c r="CA220" s="26"/>
      <c r="CB220" s="26"/>
      <c r="CC220" s="33"/>
      <c r="CD220" s="33">
        <v>152512577.5</v>
      </c>
    </row>
    <row r="221" spans="2:82" ht="76.5" x14ac:dyDescent="0.2">
      <c r="B221" s="1">
        <v>4</v>
      </c>
      <c r="C221" s="18">
        <v>1</v>
      </c>
      <c r="D221" s="18">
        <v>2</v>
      </c>
      <c r="E221" s="18">
        <v>3</v>
      </c>
      <c r="F221" s="18">
        <v>1</v>
      </c>
      <c r="G221" s="18"/>
      <c r="H221" s="34" t="s">
        <v>317</v>
      </c>
      <c r="I221" s="35">
        <v>1</v>
      </c>
      <c r="J221" s="36">
        <v>1</v>
      </c>
      <c r="K221" s="26">
        <v>152512577.5</v>
      </c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6"/>
      <c r="BO221" s="26"/>
      <c r="BP221" s="26"/>
      <c r="BQ221" s="26"/>
      <c r="BR221" s="26"/>
      <c r="BS221" s="26"/>
      <c r="BT221" s="26"/>
      <c r="BU221" s="26"/>
      <c r="BV221" s="26"/>
      <c r="BW221" s="26"/>
      <c r="BX221" s="26"/>
      <c r="BY221" s="26"/>
      <c r="BZ221" s="26"/>
      <c r="CA221" s="26"/>
      <c r="CB221" s="26"/>
      <c r="CC221" s="35"/>
      <c r="CD221" s="35">
        <v>152512577.5</v>
      </c>
    </row>
    <row r="222" spans="2:82" x14ac:dyDescent="0.2">
      <c r="B222" s="1">
        <v>2</v>
      </c>
      <c r="C222" s="28">
        <v>1</v>
      </c>
      <c r="D222" s="28">
        <v>3</v>
      </c>
      <c r="E222" s="28"/>
      <c r="F222" s="28"/>
      <c r="G222" s="28"/>
      <c r="H222" s="28" t="s">
        <v>289</v>
      </c>
      <c r="I222" s="29">
        <v>1</v>
      </c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  <c r="BO222" s="26"/>
      <c r="BP222" s="26"/>
      <c r="BQ222" s="26"/>
      <c r="BR222" s="26"/>
      <c r="BS222" s="26"/>
      <c r="BT222" s="26"/>
      <c r="BU222" s="26"/>
      <c r="BV222" s="26"/>
      <c r="BW222" s="26"/>
      <c r="BX222" s="26"/>
      <c r="BY222" s="26"/>
      <c r="BZ222" s="26"/>
      <c r="CA222" s="26"/>
      <c r="CB222" s="26"/>
      <c r="CC222" s="29"/>
      <c r="CD222" s="29">
        <v>826974331.9447397</v>
      </c>
    </row>
    <row r="223" spans="2:82" ht="38.25" x14ac:dyDescent="0.2">
      <c r="B223" s="1">
        <v>3</v>
      </c>
      <c r="C223" s="30">
        <v>1</v>
      </c>
      <c r="D223" s="30">
        <v>3</v>
      </c>
      <c r="E223" s="37">
        <v>3</v>
      </c>
      <c r="F223" s="30"/>
      <c r="G223" s="30"/>
      <c r="H223" s="32" t="s">
        <v>290</v>
      </c>
      <c r="I223" s="33">
        <v>1</v>
      </c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  <c r="BO223" s="26"/>
      <c r="BP223" s="26"/>
      <c r="BQ223" s="26"/>
      <c r="BR223" s="26"/>
      <c r="BS223" s="26"/>
      <c r="BT223" s="26"/>
      <c r="BU223" s="26"/>
      <c r="BV223" s="26"/>
      <c r="BW223" s="26"/>
      <c r="BX223" s="26"/>
      <c r="BY223" s="26"/>
      <c r="BZ223" s="26"/>
      <c r="CA223" s="26"/>
      <c r="CB223" s="26"/>
      <c r="CC223" s="33"/>
      <c r="CD223" s="33">
        <v>826974331.9447397</v>
      </c>
    </row>
    <row r="224" spans="2:82" ht="51" x14ac:dyDescent="0.2">
      <c r="B224" s="1">
        <v>4</v>
      </c>
      <c r="C224" s="18">
        <v>1</v>
      </c>
      <c r="D224" s="18">
        <v>3</v>
      </c>
      <c r="E224" s="18">
        <v>3</v>
      </c>
      <c r="F224" s="18">
        <v>6</v>
      </c>
      <c r="G224" s="18"/>
      <c r="H224" s="39" t="s">
        <v>318</v>
      </c>
      <c r="I224" s="35">
        <v>1</v>
      </c>
      <c r="J224" s="36">
        <v>1</v>
      </c>
      <c r="K224" s="26">
        <v>0</v>
      </c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>
        <v>76974331.944739684</v>
      </c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6"/>
      <c r="BO224" s="26"/>
      <c r="BP224" s="26"/>
      <c r="BQ224" s="26"/>
      <c r="BR224" s="26"/>
      <c r="BS224" s="26"/>
      <c r="BT224" s="26"/>
      <c r="BU224" s="26"/>
      <c r="BV224" s="26"/>
      <c r="BW224" s="26"/>
      <c r="BX224" s="26"/>
      <c r="BY224" s="26"/>
      <c r="BZ224" s="26"/>
      <c r="CA224" s="26"/>
      <c r="CB224" s="26"/>
      <c r="CC224" s="35">
        <v>750000000</v>
      </c>
      <c r="CD224" s="35">
        <v>826974331.9447397</v>
      </c>
    </row>
    <row r="225" spans="2:82" x14ac:dyDescent="0.2">
      <c r="B225" s="1">
        <v>2</v>
      </c>
      <c r="C225" s="28">
        <v>1</v>
      </c>
      <c r="D225" s="28">
        <v>5</v>
      </c>
      <c r="E225" s="28"/>
      <c r="F225" s="28"/>
      <c r="G225" s="28"/>
      <c r="H225" s="28" t="s">
        <v>252</v>
      </c>
      <c r="I225" s="29">
        <v>2</v>
      </c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  <c r="BO225" s="26"/>
      <c r="BP225" s="26"/>
      <c r="BQ225" s="26"/>
      <c r="BR225" s="26"/>
      <c r="BS225" s="26"/>
      <c r="BT225" s="26"/>
      <c r="BU225" s="26"/>
      <c r="BV225" s="26"/>
      <c r="BW225" s="26"/>
      <c r="BX225" s="26"/>
      <c r="BY225" s="26"/>
      <c r="BZ225" s="26"/>
      <c r="CA225" s="26"/>
      <c r="CB225" s="26"/>
      <c r="CC225" s="29"/>
      <c r="CD225" s="29">
        <v>1035998237.9034897</v>
      </c>
    </row>
    <row r="226" spans="2:82" ht="25.5" x14ac:dyDescent="0.2">
      <c r="B226" s="1">
        <v>3</v>
      </c>
      <c r="C226" s="30">
        <v>1</v>
      </c>
      <c r="D226" s="30">
        <v>5</v>
      </c>
      <c r="E226" s="37">
        <v>4</v>
      </c>
      <c r="F226" s="30"/>
      <c r="G226" s="30"/>
      <c r="H226" s="32" t="s">
        <v>319</v>
      </c>
      <c r="I226" s="33">
        <v>2</v>
      </c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  <c r="BN226" s="26"/>
      <c r="BO226" s="26"/>
      <c r="BP226" s="26"/>
      <c r="BQ226" s="26"/>
      <c r="BR226" s="26"/>
      <c r="BS226" s="26"/>
      <c r="BT226" s="26"/>
      <c r="BU226" s="26"/>
      <c r="BV226" s="26"/>
      <c r="BW226" s="26"/>
      <c r="BX226" s="26"/>
      <c r="BY226" s="26"/>
      <c r="BZ226" s="26"/>
      <c r="CA226" s="26"/>
      <c r="CB226" s="26"/>
      <c r="CC226" s="33"/>
      <c r="CD226" s="33">
        <v>1035998237.9034897</v>
      </c>
    </row>
    <row r="227" spans="2:82" ht="51" x14ac:dyDescent="0.2">
      <c r="B227" s="1">
        <v>4</v>
      </c>
      <c r="C227" s="18">
        <v>1</v>
      </c>
      <c r="D227" s="18">
        <v>5</v>
      </c>
      <c r="E227" s="18">
        <v>4</v>
      </c>
      <c r="F227" s="18">
        <v>16</v>
      </c>
      <c r="G227" s="18"/>
      <c r="H227" s="39" t="s">
        <v>320</v>
      </c>
      <c r="I227" s="35">
        <v>1</v>
      </c>
      <c r="J227" s="36">
        <v>1</v>
      </c>
      <c r="K227" s="26">
        <v>0</v>
      </c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>
        <v>58443283.957885362</v>
      </c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6"/>
      <c r="BO227" s="26"/>
      <c r="BP227" s="26"/>
      <c r="BQ227" s="26"/>
      <c r="BR227" s="26"/>
      <c r="BS227" s="26"/>
      <c r="BT227" s="26"/>
      <c r="BU227" s="26"/>
      <c r="BV227" s="26"/>
      <c r="BW227" s="26"/>
      <c r="BX227" s="26"/>
      <c r="BY227" s="26"/>
      <c r="BZ227" s="26"/>
      <c r="CA227" s="26"/>
      <c r="CB227" s="26"/>
      <c r="CC227" s="35"/>
      <c r="CD227" s="35">
        <v>58443283.957885362</v>
      </c>
    </row>
    <row r="228" spans="2:82" ht="51" x14ac:dyDescent="0.2">
      <c r="B228" s="1">
        <v>4</v>
      </c>
      <c r="C228" s="18">
        <v>1</v>
      </c>
      <c r="D228" s="18">
        <v>5</v>
      </c>
      <c r="E228" s="18">
        <v>4</v>
      </c>
      <c r="F228" s="18">
        <v>17</v>
      </c>
      <c r="G228" s="18"/>
      <c r="H228" s="39" t="s">
        <v>321</v>
      </c>
      <c r="I228" s="35">
        <v>1</v>
      </c>
      <c r="J228" s="36">
        <v>1</v>
      </c>
      <c r="K228" s="26">
        <v>0</v>
      </c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  <c r="AZ228" s="26"/>
      <c r="BA228" s="26"/>
      <c r="BB228" s="26"/>
      <c r="BC228" s="26">
        <v>77924378.610513821</v>
      </c>
      <c r="BD228" s="26"/>
      <c r="BE228" s="26"/>
      <c r="BF228" s="26"/>
      <c r="BG228" s="26"/>
      <c r="BH228" s="26"/>
      <c r="BI228" s="26"/>
      <c r="BJ228" s="26"/>
      <c r="BK228" s="26"/>
      <c r="BL228" s="26"/>
      <c r="BM228" s="26"/>
      <c r="BN228" s="26"/>
      <c r="BO228" s="26"/>
      <c r="BP228" s="26"/>
      <c r="BQ228" s="26"/>
      <c r="BR228" s="26"/>
      <c r="BS228" s="26"/>
      <c r="BT228" s="26"/>
      <c r="BU228" s="26"/>
      <c r="BV228" s="26"/>
      <c r="BW228" s="26"/>
      <c r="BX228" s="26"/>
      <c r="BY228" s="26">
        <v>149630575.33509043</v>
      </c>
      <c r="BZ228" s="26"/>
      <c r="CA228" s="26"/>
      <c r="CB228" s="26"/>
      <c r="CC228" s="35">
        <v>750000000</v>
      </c>
      <c r="CD228" s="35">
        <v>977554953.94560432</v>
      </c>
    </row>
    <row r="229" spans="2:82" x14ac:dyDescent="0.2">
      <c r="B229" s="1">
        <v>2</v>
      </c>
      <c r="C229" s="28">
        <v>1</v>
      </c>
      <c r="D229" s="28">
        <v>6</v>
      </c>
      <c r="E229" s="28"/>
      <c r="F229" s="28"/>
      <c r="G229" s="28"/>
      <c r="H229" s="28" t="s">
        <v>322</v>
      </c>
      <c r="I229" s="29">
        <v>5</v>
      </c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26"/>
      <c r="AO229" s="26"/>
      <c r="AP229" s="26"/>
      <c r="AQ229" s="26"/>
      <c r="AR229" s="26"/>
      <c r="AS229" s="26"/>
      <c r="AT229" s="26"/>
      <c r="AU229" s="26"/>
      <c r="AV229" s="26"/>
      <c r="AW229" s="26"/>
      <c r="AX229" s="26"/>
      <c r="AY229" s="26"/>
      <c r="AZ229" s="26"/>
      <c r="BA229" s="26"/>
      <c r="BB229" s="26"/>
      <c r="BC229" s="26"/>
      <c r="BD229" s="26"/>
      <c r="BE229" s="26"/>
      <c r="BF229" s="26"/>
      <c r="BG229" s="26"/>
      <c r="BH229" s="26"/>
      <c r="BI229" s="26"/>
      <c r="BJ229" s="26"/>
      <c r="BK229" s="26"/>
      <c r="BL229" s="26"/>
      <c r="BM229" s="26"/>
      <c r="BN229" s="26"/>
      <c r="BO229" s="26"/>
      <c r="BP229" s="26"/>
      <c r="BQ229" s="26"/>
      <c r="BR229" s="26"/>
      <c r="BS229" s="26"/>
      <c r="BT229" s="26"/>
      <c r="BU229" s="26"/>
      <c r="BV229" s="26"/>
      <c r="BW229" s="26"/>
      <c r="BX229" s="26"/>
      <c r="BY229" s="26"/>
      <c r="BZ229" s="26"/>
      <c r="CA229" s="26"/>
      <c r="CB229" s="26"/>
      <c r="CC229" s="29"/>
      <c r="CD229" s="29">
        <v>3190218778.75</v>
      </c>
    </row>
    <row r="230" spans="2:82" ht="25.5" x14ac:dyDescent="0.2">
      <c r="B230" s="1">
        <v>3</v>
      </c>
      <c r="C230" s="30">
        <v>1</v>
      </c>
      <c r="D230" s="30">
        <v>6</v>
      </c>
      <c r="E230" s="37">
        <v>1</v>
      </c>
      <c r="F230" s="30"/>
      <c r="G230" s="30"/>
      <c r="H230" s="32" t="s">
        <v>323</v>
      </c>
      <c r="I230" s="33">
        <v>3</v>
      </c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  <c r="AQ230" s="26"/>
      <c r="AR230" s="26"/>
      <c r="AS230" s="26"/>
      <c r="AT230" s="26"/>
      <c r="AU230" s="26"/>
      <c r="AV230" s="26"/>
      <c r="AW230" s="26"/>
      <c r="AX230" s="26"/>
      <c r="AY230" s="26"/>
      <c r="AZ230" s="26"/>
      <c r="BA230" s="26"/>
      <c r="BB230" s="26"/>
      <c r="BC230" s="26"/>
      <c r="BD230" s="26"/>
      <c r="BE230" s="26"/>
      <c r="BF230" s="26"/>
      <c r="BG230" s="26"/>
      <c r="BH230" s="26"/>
      <c r="BI230" s="26"/>
      <c r="BJ230" s="26"/>
      <c r="BK230" s="26"/>
      <c r="BL230" s="26"/>
      <c r="BM230" s="26"/>
      <c r="BN230" s="26"/>
      <c r="BO230" s="26"/>
      <c r="BP230" s="26"/>
      <c r="BQ230" s="26"/>
      <c r="BR230" s="26"/>
      <c r="BS230" s="26"/>
      <c r="BT230" s="26"/>
      <c r="BU230" s="26"/>
      <c r="BV230" s="26"/>
      <c r="BW230" s="26"/>
      <c r="BX230" s="26"/>
      <c r="BY230" s="26"/>
      <c r="BZ230" s="26"/>
      <c r="CA230" s="26"/>
      <c r="CB230" s="26"/>
      <c r="CC230" s="33"/>
      <c r="CD230" s="33">
        <v>3021901362.75</v>
      </c>
    </row>
    <row r="231" spans="2:82" ht="51" x14ac:dyDescent="0.2">
      <c r="B231" s="1">
        <v>4</v>
      </c>
      <c r="C231" s="18">
        <v>1</v>
      </c>
      <c r="D231" s="18">
        <v>6</v>
      </c>
      <c r="E231" s="18">
        <v>1</v>
      </c>
      <c r="F231" s="18">
        <v>8</v>
      </c>
      <c r="G231" s="18"/>
      <c r="H231" s="34" t="s">
        <v>324</v>
      </c>
      <c r="I231" s="35">
        <v>1</v>
      </c>
      <c r="J231" s="36">
        <v>1</v>
      </c>
      <c r="K231" s="26">
        <v>50000000</v>
      </c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  <c r="AM231" s="26"/>
      <c r="AN231" s="26"/>
      <c r="AO231" s="26"/>
      <c r="AP231" s="26"/>
      <c r="AQ231" s="26"/>
      <c r="AR231" s="26"/>
      <c r="AS231" s="26">
        <v>331450472.55000001</v>
      </c>
      <c r="AT231" s="26"/>
      <c r="AU231" s="26"/>
      <c r="AV231" s="26"/>
      <c r="AW231" s="26"/>
      <c r="AX231" s="26"/>
      <c r="AY231" s="26"/>
      <c r="AZ231" s="26"/>
      <c r="BA231" s="26"/>
      <c r="BB231" s="26"/>
      <c r="BC231" s="26"/>
      <c r="BD231" s="26"/>
      <c r="BE231" s="26"/>
      <c r="BF231" s="26"/>
      <c r="BG231" s="26"/>
      <c r="BH231" s="26"/>
      <c r="BI231" s="26"/>
      <c r="BJ231" s="26"/>
      <c r="BK231" s="26"/>
      <c r="BL231" s="26"/>
      <c r="BM231" s="26"/>
      <c r="BN231" s="26"/>
      <c r="BO231" s="26"/>
      <c r="BP231" s="26"/>
      <c r="BQ231" s="26"/>
      <c r="BR231" s="26"/>
      <c r="BS231" s="26"/>
      <c r="BT231" s="26"/>
      <c r="BU231" s="26"/>
      <c r="BV231" s="26"/>
      <c r="BW231" s="26"/>
      <c r="BX231" s="26"/>
      <c r="BY231" s="26"/>
      <c r="BZ231" s="26"/>
      <c r="CA231" s="26"/>
      <c r="CB231" s="26"/>
      <c r="CC231" s="35"/>
      <c r="CD231" s="35">
        <v>381450472.55000001</v>
      </c>
    </row>
    <row r="232" spans="2:82" ht="63.75" x14ac:dyDescent="0.2">
      <c r="B232" s="1">
        <v>4</v>
      </c>
      <c r="C232" s="18">
        <v>1</v>
      </c>
      <c r="D232" s="18">
        <v>6</v>
      </c>
      <c r="E232" s="18">
        <v>1</v>
      </c>
      <c r="F232" s="18">
        <v>9</v>
      </c>
      <c r="G232" s="18"/>
      <c r="H232" s="34" t="s">
        <v>325</v>
      </c>
      <c r="I232" s="35">
        <v>1</v>
      </c>
      <c r="J232" s="36">
        <v>1</v>
      </c>
      <c r="K232" s="26">
        <v>50000000</v>
      </c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  <c r="AR232" s="26"/>
      <c r="AS232" s="26">
        <v>331450472.55000001</v>
      </c>
      <c r="AT232" s="26"/>
      <c r="AU232" s="26"/>
      <c r="AV232" s="26"/>
      <c r="AW232" s="26"/>
      <c r="AX232" s="26"/>
      <c r="AY232" s="26"/>
      <c r="AZ232" s="26"/>
      <c r="BA232" s="26"/>
      <c r="BB232" s="26"/>
      <c r="BC232" s="26"/>
      <c r="BD232" s="26"/>
      <c r="BE232" s="26"/>
      <c r="BF232" s="26"/>
      <c r="BG232" s="26"/>
      <c r="BH232" s="26"/>
      <c r="BI232" s="26"/>
      <c r="BJ232" s="26"/>
      <c r="BK232" s="26"/>
      <c r="BL232" s="26"/>
      <c r="BM232" s="26"/>
      <c r="BN232" s="26"/>
      <c r="BO232" s="26"/>
      <c r="BP232" s="26"/>
      <c r="BQ232" s="26"/>
      <c r="BR232" s="26"/>
      <c r="BS232" s="26"/>
      <c r="BT232" s="26"/>
      <c r="BU232" s="26"/>
      <c r="BV232" s="26"/>
      <c r="BW232" s="26"/>
      <c r="BX232" s="26"/>
      <c r="BY232" s="26"/>
      <c r="BZ232" s="26"/>
      <c r="CA232" s="26"/>
      <c r="CB232" s="26"/>
      <c r="CC232" s="35"/>
      <c r="CD232" s="35">
        <v>381450472.55000001</v>
      </c>
    </row>
    <row r="233" spans="2:82" ht="38.25" x14ac:dyDescent="0.2">
      <c r="B233" s="1">
        <v>4</v>
      </c>
      <c r="C233" s="18">
        <v>1</v>
      </c>
      <c r="D233" s="18">
        <v>6</v>
      </c>
      <c r="E233" s="18">
        <v>1</v>
      </c>
      <c r="F233" s="18">
        <v>10</v>
      </c>
      <c r="G233" s="18"/>
      <c r="H233" s="39" t="s">
        <v>326</v>
      </c>
      <c r="I233" s="35">
        <v>1</v>
      </c>
      <c r="J233" s="36">
        <v>1</v>
      </c>
      <c r="K233" s="26">
        <v>0</v>
      </c>
      <c r="L233" s="26">
        <v>4727230.24</v>
      </c>
      <c r="M233" s="26"/>
      <c r="N233" s="26"/>
      <c r="O233" s="26">
        <v>4273187.41</v>
      </c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  <c r="AP233" s="26"/>
      <c r="AQ233" s="26"/>
      <c r="AR233" s="26"/>
      <c r="AS233" s="26"/>
      <c r="AT233" s="26"/>
      <c r="AU233" s="26"/>
      <c r="AV233" s="26"/>
      <c r="AW233" s="26"/>
      <c r="AX233" s="26"/>
      <c r="AY233" s="26"/>
      <c r="AZ233" s="26"/>
      <c r="BA233" s="26"/>
      <c r="BB233" s="26"/>
      <c r="BC233" s="26"/>
      <c r="BD233" s="26"/>
      <c r="BE233" s="26"/>
      <c r="BF233" s="26"/>
      <c r="BG233" s="26"/>
      <c r="BH233" s="26"/>
      <c r="BI233" s="26"/>
      <c r="BJ233" s="26"/>
      <c r="BK233" s="26"/>
      <c r="BL233" s="26"/>
      <c r="BM233" s="26"/>
      <c r="BN233" s="26"/>
      <c r="BO233" s="26"/>
      <c r="BP233" s="26"/>
      <c r="BQ233" s="26"/>
      <c r="BR233" s="26"/>
      <c r="BS233" s="26"/>
      <c r="BT233" s="26"/>
      <c r="BU233" s="26"/>
      <c r="BV233" s="26"/>
      <c r="BW233" s="26"/>
      <c r="BX233" s="26"/>
      <c r="BY233" s="26"/>
      <c r="BZ233" s="26"/>
      <c r="CA233" s="26"/>
      <c r="CB233" s="26"/>
      <c r="CC233" s="35">
        <v>2250000000</v>
      </c>
      <c r="CD233" s="35">
        <v>2259000417.6500001</v>
      </c>
    </row>
    <row r="234" spans="2:82" ht="51" x14ac:dyDescent="0.2">
      <c r="B234" s="1">
        <v>3</v>
      </c>
      <c r="C234" s="30">
        <v>1</v>
      </c>
      <c r="D234" s="30">
        <v>6</v>
      </c>
      <c r="E234" s="37">
        <v>2</v>
      </c>
      <c r="F234" s="30"/>
      <c r="G234" s="30"/>
      <c r="H234" s="32" t="s">
        <v>261</v>
      </c>
      <c r="I234" s="33">
        <v>1</v>
      </c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26"/>
      <c r="AO234" s="26"/>
      <c r="AP234" s="26"/>
      <c r="AQ234" s="26"/>
      <c r="AR234" s="26"/>
      <c r="AS234" s="26"/>
      <c r="AT234" s="26"/>
      <c r="AU234" s="26"/>
      <c r="AV234" s="26"/>
      <c r="AW234" s="26"/>
      <c r="AX234" s="26"/>
      <c r="AY234" s="26"/>
      <c r="AZ234" s="26"/>
      <c r="BA234" s="26"/>
      <c r="BB234" s="26"/>
      <c r="BC234" s="26"/>
      <c r="BD234" s="26"/>
      <c r="BE234" s="26"/>
      <c r="BF234" s="26"/>
      <c r="BG234" s="26"/>
      <c r="BH234" s="26"/>
      <c r="BI234" s="26"/>
      <c r="BJ234" s="26"/>
      <c r="BK234" s="26"/>
      <c r="BL234" s="26"/>
      <c r="BM234" s="26"/>
      <c r="BN234" s="26"/>
      <c r="BO234" s="26"/>
      <c r="BP234" s="26"/>
      <c r="BQ234" s="26"/>
      <c r="BR234" s="26"/>
      <c r="BS234" s="26"/>
      <c r="BT234" s="26"/>
      <c r="BU234" s="26"/>
      <c r="BV234" s="26"/>
      <c r="BW234" s="26"/>
      <c r="BX234" s="26"/>
      <c r="BY234" s="26"/>
      <c r="BZ234" s="26"/>
      <c r="CA234" s="26"/>
      <c r="CB234" s="26"/>
      <c r="CC234" s="33"/>
      <c r="CD234" s="33">
        <v>3929837</v>
      </c>
    </row>
    <row r="235" spans="2:82" ht="63.75" x14ac:dyDescent="0.2">
      <c r="B235" s="1">
        <v>4</v>
      </c>
      <c r="C235" s="18">
        <v>1</v>
      </c>
      <c r="D235" s="18">
        <v>6</v>
      </c>
      <c r="E235" s="18">
        <v>2</v>
      </c>
      <c r="F235" s="18">
        <v>18</v>
      </c>
      <c r="G235" s="18"/>
      <c r="H235" s="34" t="s">
        <v>327</v>
      </c>
      <c r="I235" s="35">
        <v>1</v>
      </c>
      <c r="J235" s="36">
        <v>1</v>
      </c>
      <c r="K235" s="26">
        <v>3929837</v>
      </c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  <c r="AN235" s="26"/>
      <c r="AO235" s="26"/>
      <c r="AP235" s="26"/>
      <c r="AQ235" s="26"/>
      <c r="AR235" s="26"/>
      <c r="AS235" s="26"/>
      <c r="AT235" s="26"/>
      <c r="AU235" s="26"/>
      <c r="AV235" s="26"/>
      <c r="AW235" s="26"/>
      <c r="AX235" s="26"/>
      <c r="AY235" s="26"/>
      <c r="AZ235" s="26"/>
      <c r="BA235" s="26"/>
      <c r="BB235" s="26"/>
      <c r="BC235" s="26"/>
      <c r="BD235" s="26"/>
      <c r="BE235" s="26"/>
      <c r="BF235" s="26"/>
      <c r="BG235" s="26"/>
      <c r="BH235" s="26"/>
      <c r="BI235" s="26"/>
      <c r="BJ235" s="26"/>
      <c r="BK235" s="26"/>
      <c r="BL235" s="26"/>
      <c r="BM235" s="26"/>
      <c r="BN235" s="26"/>
      <c r="BO235" s="26"/>
      <c r="BP235" s="26"/>
      <c r="BQ235" s="26"/>
      <c r="BR235" s="26"/>
      <c r="BS235" s="26"/>
      <c r="BT235" s="26"/>
      <c r="BU235" s="26"/>
      <c r="BV235" s="26"/>
      <c r="BW235" s="26"/>
      <c r="BX235" s="26"/>
      <c r="BY235" s="26"/>
      <c r="BZ235" s="26"/>
      <c r="CA235" s="26"/>
      <c r="CB235" s="26"/>
      <c r="CC235" s="35"/>
      <c r="CD235" s="35">
        <v>3929837</v>
      </c>
    </row>
    <row r="236" spans="2:82" ht="25.5" x14ac:dyDescent="0.2">
      <c r="B236" s="1">
        <v>3</v>
      </c>
      <c r="C236" s="30">
        <v>1</v>
      </c>
      <c r="D236" s="30">
        <v>6</v>
      </c>
      <c r="E236" s="37">
        <v>3</v>
      </c>
      <c r="F236" s="30"/>
      <c r="G236" s="30"/>
      <c r="H236" s="32" t="s">
        <v>220</v>
      </c>
      <c r="I236" s="33">
        <v>1</v>
      </c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26"/>
      <c r="AO236" s="26"/>
      <c r="AP236" s="26"/>
      <c r="AQ236" s="26"/>
      <c r="AR236" s="26"/>
      <c r="AS236" s="26"/>
      <c r="AT236" s="26"/>
      <c r="AU236" s="26"/>
      <c r="AV236" s="26"/>
      <c r="AW236" s="26"/>
      <c r="AX236" s="26"/>
      <c r="AY236" s="26"/>
      <c r="AZ236" s="26"/>
      <c r="BA236" s="26"/>
      <c r="BB236" s="26"/>
      <c r="BC236" s="26"/>
      <c r="BD236" s="26"/>
      <c r="BE236" s="26"/>
      <c r="BF236" s="26"/>
      <c r="BG236" s="26"/>
      <c r="BH236" s="26"/>
      <c r="BI236" s="26"/>
      <c r="BJ236" s="26"/>
      <c r="BK236" s="26"/>
      <c r="BL236" s="26"/>
      <c r="BM236" s="26"/>
      <c r="BN236" s="26"/>
      <c r="BO236" s="26"/>
      <c r="BP236" s="26"/>
      <c r="BQ236" s="26"/>
      <c r="BR236" s="26"/>
      <c r="BS236" s="26"/>
      <c r="BT236" s="26"/>
      <c r="BU236" s="26"/>
      <c r="BV236" s="26"/>
      <c r="BW236" s="26"/>
      <c r="BX236" s="26"/>
      <c r="BY236" s="26"/>
      <c r="BZ236" s="26"/>
      <c r="CA236" s="26"/>
      <c r="CB236" s="26"/>
      <c r="CC236" s="33"/>
      <c r="CD236" s="33">
        <v>164387579</v>
      </c>
    </row>
    <row r="237" spans="2:82" ht="63.75" x14ac:dyDescent="0.2">
      <c r="B237" s="1">
        <v>4</v>
      </c>
      <c r="C237" s="18">
        <v>1</v>
      </c>
      <c r="D237" s="18">
        <v>6</v>
      </c>
      <c r="E237" s="18">
        <v>3</v>
      </c>
      <c r="F237" s="18">
        <v>11</v>
      </c>
      <c r="G237" s="18"/>
      <c r="H237" s="34" t="s">
        <v>328</v>
      </c>
      <c r="I237" s="35">
        <v>1</v>
      </c>
      <c r="J237" s="36">
        <v>1</v>
      </c>
      <c r="K237" s="26">
        <v>164387579</v>
      </c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  <c r="AM237" s="26"/>
      <c r="AN237" s="26"/>
      <c r="AO237" s="26"/>
      <c r="AP237" s="26"/>
      <c r="AQ237" s="26"/>
      <c r="AR237" s="26"/>
      <c r="AS237" s="26"/>
      <c r="AT237" s="26"/>
      <c r="AU237" s="26"/>
      <c r="AV237" s="26"/>
      <c r="AW237" s="26"/>
      <c r="AX237" s="26"/>
      <c r="AY237" s="26"/>
      <c r="AZ237" s="26"/>
      <c r="BA237" s="26"/>
      <c r="BB237" s="26"/>
      <c r="BC237" s="26"/>
      <c r="BD237" s="26"/>
      <c r="BE237" s="26"/>
      <c r="BF237" s="26"/>
      <c r="BG237" s="26"/>
      <c r="BH237" s="26"/>
      <c r="BI237" s="26"/>
      <c r="BJ237" s="26"/>
      <c r="BK237" s="26"/>
      <c r="BL237" s="26"/>
      <c r="BM237" s="26"/>
      <c r="BN237" s="26"/>
      <c r="BO237" s="26"/>
      <c r="BP237" s="26"/>
      <c r="BQ237" s="26"/>
      <c r="BR237" s="26"/>
      <c r="BS237" s="26"/>
      <c r="BT237" s="26"/>
      <c r="BU237" s="26"/>
      <c r="BV237" s="26"/>
      <c r="BW237" s="26"/>
      <c r="BX237" s="26"/>
      <c r="BY237" s="26"/>
      <c r="BZ237" s="26"/>
      <c r="CA237" s="26"/>
      <c r="CB237" s="26"/>
      <c r="CC237" s="35"/>
      <c r="CD237" s="35">
        <v>164387579</v>
      </c>
    </row>
    <row r="238" spans="2:82" x14ac:dyDescent="0.2">
      <c r="B238" s="1">
        <v>2</v>
      </c>
      <c r="C238" s="28">
        <v>1</v>
      </c>
      <c r="D238" s="28">
        <v>7</v>
      </c>
      <c r="E238" s="28"/>
      <c r="F238" s="28"/>
      <c r="G238" s="28"/>
      <c r="H238" s="28" t="s">
        <v>204</v>
      </c>
      <c r="I238" s="29">
        <v>1</v>
      </c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  <c r="AN238" s="26"/>
      <c r="AO238" s="26"/>
      <c r="AP238" s="26"/>
      <c r="AQ238" s="26"/>
      <c r="AR238" s="26"/>
      <c r="AS238" s="26"/>
      <c r="AT238" s="26"/>
      <c r="AU238" s="26"/>
      <c r="AV238" s="26"/>
      <c r="AW238" s="26"/>
      <c r="AX238" s="26"/>
      <c r="AY238" s="26"/>
      <c r="AZ238" s="26"/>
      <c r="BA238" s="26"/>
      <c r="BB238" s="26"/>
      <c r="BC238" s="26"/>
      <c r="BD238" s="26"/>
      <c r="BE238" s="26"/>
      <c r="BF238" s="26"/>
      <c r="BG238" s="26"/>
      <c r="BH238" s="26"/>
      <c r="BI238" s="26"/>
      <c r="BJ238" s="26"/>
      <c r="BK238" s="26"/>
      <c r="BL238" s="26"/>
      <c r="BM238" s="26"/>
      <c r="BN238" s="26"/>
      <c r="BO238" s="26"/>
      <c r="BP238" s="26"/>
      <c r="BQ238" s="26"/>
      <c r="BR238" s="26"/>
      <c r="BS238" s="26"/>
      <c r="BT238" s="26"/>
      <c r="BU238" s="26"/>
      <c r="BV238" s="26"/>
      <c r="BW238" s="26"/>
      <c r="BX238" s="26"/>
      <c r="BY238" s="26"/>
      <c r="BZ238" s="26"/>
      <c r="CA238" s="26"/>
      <c r="CB238" s="26"/>
      <c r="CC238" s="29"/>
      <c r="CD238" s="29">
        <v>6256790942.6214886</v>
      </c>
    </row>
    <row r="239" spans="2:82" ht="38.25" x14ac:dyDescent="0.2">
      <c r="B239" s="1">
        <v>3</v>
      </c>
      <c r="C239" s="30">
        <v>1</v>
      </c>
      <c r="D239" s="30">
        <v>7</v>
      </c>
      <c r="E239" s="37">
        <v>1</v>
      </c>
      <c r="F239" s="30"/>
      <c r="G239" s="30"/>
      <c r="H239" s="32" t="s">
        <v>218</v>
      </c>
      <c r="I239" s="33">
        <v>1</v>
      </c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  <c r="AL239" s="26"/>
      <c r="AM239" s="26"/>
      <c r="AN239" s="26"/>
      <c r="AO239" s="26"/>
      <c r="AP239" s="26"/>
      <c r="AQ239" s="26"/>
      <c r="AR239" s="26"/>
      <c r="AS239" s="26"/>
      <c r="AT239" s="26"/>
      <c r="AU239" s="26"/>
      <c r="AV239" s="26"/>
      <c r="AW239" s="26"/>
      <c r="AX239" s="26"/>
      <c r="AY239" s="26"/>
      <c r="AZ239" s="26"/>
      <c r="BA239" s="26"/>
      <c r="BB239" s="26"/>
      <c r="BC239" s="26"/>
      <c r="BD239" s="26"/>
      <c r="BE239" s="26"/>
      <c r="BF239" s="26"/>
      <c r="BG239" s="26"/>
      <c r="BH239" s="26"/>
      <c r="BI239" s="26"/>
      <c r="BJ239" s="26"/>
      <c r="BK239" s="26"/>
      <c r="BL239" s="26"/>
      <c r="BM239" s="26"/>
      <c r="BN239" s="26"/>
      <c r="BO239" s="26"/>
      <c r="BP239" s="26"/>
      <c r="BQ239" s="26"/>
      <c r="BR239" s="26"/>
      <c r="BS239" s="26"/>
      <c r="BT239" s="26"/>
      <c r="BU239" s="26"/>
      <c r="BV239" s="26"/>
      <c r="BW239" s="26"/>
      <c r="BX239" s="26"/>
      <c r="BY239" s="26"/>
      <c r="BZ239" s="26"/>
      <c r="CA239" s="26"/>
      <c r="CB239" s="26"/>
      <c r="CC239" s="33"/>
      <c r="CD239" s="33">
        <v>6256790942.6214886</v>
      </c>
    </row>
    <row r="240" spans="2:82" ht="76.5" x14ac:dyDescent="0.2">
      <c r="B240" s="1">
        <v>4</v>
      </c>
      <c r="C240" s="18">
        <v>1</v>
      </c>
      <c r="D240" s="18">
        <v>7</v>
      </c>
      <c r="E240" s="18">
        <v>1</v>
      </c>
      <c r="F240" s="18">
        <v>12</v>
      </c>
      <c r="G240" s="18"/>
      <c r="H240" s="39" t="s">
        <v>329</v>
      </c>
      <c r="I240" s="35">
        <v>1</v>
      </c>
      <c r="J240" s="36">
        <v>1</v>
      </c>
      <c r="K240" s="26">
        <v>0</v>
      </c>
      <c r="L240" s="26"/>
      <c r="M240" s="26"/>
      <c r="N240" s="26">
        <v>47692693.625988737</v>
      </c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  <c r="AL240" s="26"/>
      <c r="AM240" s="26"/>
      <c r="AN240" s="26"/>
      <c r="AO240" s="26"/>
      <c r="AP240" s="26"/>
      <c r="AQ240" s="26"/>
      <c r="AR240" s="26"/>
      <c r="AS240" s="26"/>
      <c r="AT240" s="26"/>
      <c r="AU240" s="26">
        <f>558228698.6955+2650869550.3</f>
        <v>3209098248.9955001</v>
      </c>
      <c r="AV240" s="26"/>
      <c r="AW240" s="26"/>
      <c r="AX240" s="26"/>
      <c r="AY240" s="26"/>
      <c r="AZ240" s="26"/>
      <c r="BA240" s="26"/>
      <c r="BB240" s="26"/>
      <c r="BC240" s="26"/>
      <c r="BD240" s="26"/>
      <c r="BE240" s="26"/>
      <c r="BF240" s="26"/>
      <c r="BG240" s="26"/>
      <c r="BH240" s="26"/>
      <c r="BI240" s="26"/>
      <c r="BJ240" s="26"/>
      <c r="BK240" s="26"/>
      <c r="BL240" s="26"/>
      <c r="BM240" s="26"/>
      <c r="BN240" s="26"/>
      <c r="BO240" s="26"/>
      <c r="BP240" s="26"/>
      <c r="BQ240" s="26"/>
      <c r="BR240" s="26"/>
      <c r="BS240" s="26"/>
      <c r="BT240" s="26"/>
      <c r="BU240" s="26"/>
      <c r="BV240" s="26"/>
      <c r="BW240" s="26"/>
      <c r="BX240" s="26"/>
      <c r="BY240" s="26"/>
      <c r="BZ240" s="26"/>
      <c r="CA240" s="26"/>
      <c r="CB240" s="26"/>
      <c r="CC240" s="35">
        <v>3000000000</v>
      </c>
      <c r="CD240" s="35">
        <v>6256790942.6214886</v>
      </c>
    </row>
    <row r="241" spans="2:82" x14ac:dyDescent="0.2">
      <c r="B241" s="1">
        <v>2</v>
      </c>
      <c r="C241" s="28">
        <v>1</v>
      </c>
      <c r="D241" s="28">
        <v>8</v>
      </c>
      <c r="E241" s="28"/>
      <c r="F241" s="28"/>
      <c r="G241" s="28"/>
      <c r="H241" s="28" t="s">
        <v>292</v>
      </c>
      <c r="I241" s="29">
        <v>1</v>
      </c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  <c r="AL241" s="26"/>
      <c r="AM241" s="26"/>
      <c r="AN241" s="26"/>
      <c r="AO241" s="26"/>
      <c r="AP241" s="26"/>
      <c r="AQ241" s="26"/>
      <c r="AR241" s="26"/>
      <c r="AS241" s="26"/>
      <c r="AT241" s="26"/>
      <c r="AU241" s="26"/>
      <c r="AV241" s="26"/>
      <c r="AW241" s="26"/>
      <c r="AX241" s="26"/>
      <c r="AY241" s="26"/>
      <c r="AZ241" s="26"/>
      <c r="BA241" s="26"/>
      <c r="BB241" s="26"/>
      <c r="BC241" s="26"/>
      <c r="BD241" s="26"/>
      <c r="BE241" s="26"/>
      <c r="BF241" s="26"/>
      <c r="BG241" s="26"/>
      <c r="BH241" s="26"/>
      <c r="BI241" s="26"/>
      <c r="BJ241" s="26"/>
      <c r="BK241" s="26"/>
      <c r="BL241" s="26"/>
      <c r="BM241" s="26"/>
      <c r="BN241" s="26"/>
      <c r="BO241" s="26"/>
      <c r="BP241" s="26"/>
      <c r="BQ241" s="26"/>
      <c r="BR241" s="26"/>
      <c r="BS241" s="26"/>
      <c r="BT241" s="26"/>
      <c r="BU241" s="26"/>
      <c r="BV241" s="26"/>
      <c r="BW241" s="26"/>
      <c r="BX241" s="26"/>
      <c r="BY241" s="26"/>
      <c r="BZ241" s="26"/>
      <c r="CA241" s="26"/>
      <c r="CB241" s="26"/>
      <c r="CC241" s="29"/>
      <c r="CD241" s="29">
        <v>159582203.5</v>
      </c>
    </row>
    <row r="242" spans="2:82" ht="63.75" x14ac:dyDescent="0.2">
      <c r="B242" s="1">
        <v>3</v>
      </c>
      <c r="C242" s="30">
        <v>1</v>
      </c>
      <c r="D242" s="30">
        <v>8</v>
      </c>
      <c r="E242" s="37">
        <v>7</v>
      </c>
      <c r="F242" s="30"/>
      <c r="G242" s="30"/>
      <c r="H242" s="32" t="s">
        <v>301</v>
      </c>
      <c r="I242" s="33">
        <v>1</v>
      </c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  <c r="AL242" s="26"/>
      <c r="AM242" s="26"/>
      <c r="AN242" s="26"/>
      <c r="AO242" s="26"/>
      <c r="AP242" s="26"/>
      <c r="AQ242" s="26"/>
      <c r="AR242" s="26"/>
      <c r="AS242" s="26"/>
      <c r="AT242" s="26"/>
      <c r="AU242" s="26"/>
      <c r="AV242" s="26"/>
      <c r="AW242" s="26"/>
      <c r="AX242" s="26"/>
      <c r="AY242" s="26"/>
      <c r="AZ242" s="26"/>
      <c r="BA242" s="26"/>
      <c r="BB242" s="26"/>
      <c r="BC242" s="26"/>
      <c r="BD242" s="26"/>
      <c r="BE242" s="26"/>
      <c r="BF242" s="26"/>
      <c r="BG242" s="26"/>
      <c r="BH242" s="26"/>
      <c r="BI242" s="26"/>
      <c r="BJ242" s="26"/>
      <c r="BK242" s="26"/>
      <c r="BL242" s="26"/>
      <c r="BM242" s="26"/>
      <c r="BN242" s="26"/>
      <c r="BO242" s="26"/>
      <c r="BP242" s="26"/>
      <c r="BQ242" s="26"/>
      <c r="BR242" s="26"/>
      <c r="BS242" s="26"/>
      <c r="BT242" s="26"/>
      <c r="BU242" s="26"/>
      <c r="BV242" s="26"/>
      <c r="BW242" s="26"/>
      <c r="BX242" s="26"/>
      <c r="BY242" s="26"/>
      <c r="BZ242" s="26"/>
      <c r="CA242" s="26"/>
      <c r="CB242" s="26"/>
      <c r="CC242" s="33"/>
      <c r="CD242" s="33">
        <v>159582203.5</v>
      </c>
    </row>
    <row r="243" spans="2:82" ht="51" x14ac:dyDescent="0.2">
      <c r="B243" s="1">
        <v>4</v>
      </c>
      <c r="C243" s="18">
        <v>1</v>
      </c>
      <c r="D243" s="18">
        <v>8</v>
      </c>
      <c r="E243" s="18">
        <v>7</v>
      </c>
      <c r="F243" s="18">
        <v>13</v>
      </c>
      <c r="G243" s="18"/>
      <c r="H243" s="34" t="s">
        <v>330</v>
      </c>
      <c r="I243" s="35">
        <v>1</v>
      </c>
      <c r="J243" s="36">
        <v>1</v>
      </c>
      <c r="K243" s="26">
        <v>103140763.5</v>
      </c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  <c r="AK243" s="26"/>
      <c r="AL243" s="26"/>
      <c r="AM243" s="26"/>
      <c r="AN243" s="26"/>
      <c r="AO243" s="26"/>
      <c r="AP243" s="26"/>
      <c r="AQ243" s="26"/>
      <c r="AR243" s="26"/>
      <c r="AS243" s="26">
        <v>56441440.000000007</v>
      </c>
      <c r="AT243" s="26"/>
      <c r="AU243" s="26"/>
      <c r="AV243" s="26"/>
      <c r="AW243" s="26"/>
      <c r="AX243" s="26"/>
      <c r="AY243" s="26"/>
      <c r="AZ243" s="26"/>
      <c r="BA243" s="26"/>
      <c r="BB243" s="26"/>
      <c r="BC243" s="26"/>
      <c r="BD243" s="26"/>
      <c r="BE243" s="26"/>
      <c r="BF243" s="26"/>
      <c r="BG243" s="26"/>
      <c r="BH243" s="26"/>
      <c r="BI243" s="26"/>
      <c r="BJ243" s="26"/>
      <c r="BK243" s="26"/>
      <c r="BL243" s="26"/>
      <c r="BM243" s="26"/>
      <c r="BN243" s="26"/>
      <c r="BO243" s="26"/>
      <c r="BP243" s="26"/>
      <c r="BQ243" s="26"/>
      <c r="BR243" s="26"/>
      <c r="BS243" s="26"/>
      <c r="BT243" s="26"/>
      <c r="BU243" s="26"/>
      <c r="BV243" s="26"/>
      <c r="BW243" s="26"/>
      <c r="BX243" s="26"/>
      <c r="BY243" s="26"/>
      <c r="BZ243" s="26"/>
      <c r="CA243" s="26"/>
      <c r="CB243" s="26"/>
      <c r="CC243" s="35"/>
      <c r="CD243" s="35">
        <v>159582203.5</v>
      </c>
    </row>
    <row r="244" spans="2:82" x14ac:dyDescent="0.2">
      <c r="B244" s="1">
        <v>2</v>
      </c>
      <c r="C244" s="28">
        <v>1</v>
      </c>
      <c r="D244" s="28">
        <v>9</v>
      </c>
      <c r="E244" s="28"/>
      <c r="F244" s="28"/>
      <c r="G244" s="28"/>
      <c r="H244" s="28" t="s">
        <v>260</v>
      </c>
      <c r="I244" s="29">
        <v>1</v>
      </c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/>
      <c r="AK244" s="26"/>
      <c r="AL244" s="26"/>
      <c r="AM244" s="26"/>
      <c r="AN244" s="26"/>
      <c r="AO244" s="26"/>
      <c r="AP244" s="26"/>
      <c r="AQ244" s="26"/>
      <c r="AR244" s="26"/>
      <c r="AS244" s="26"/>
      <c r="AT244" s="26"/>
      <c r="AU244" s="26"/>
      <c r="AV244" s="26"/>
      <c r="AW244" s="26"/>
      <c r="AX244" s="26"/>
      <c r="AY244" s="26"/>
      <c r="AZ244" s="26"/>
      <c r="BA244" s="26"/>
      <c r="BB244" s="26"/>
      <c r="BC244" s="26"/>
      <c r="BD244" s="26"/>
      <c r="BE244" s="26"/>
      <c r="BF244" s="26"/>
      <c r="BG244" s="26"/>
      <c r="BH244" s="26"/>
      <c r="BI244" s="26"/>
      <c r="BJ244" s="26"/>
      <c r="BK244" s="26"/>
      <c r="BL244" s="26"/>
      <c r="BM244" s="26"/>
      <c r="BN244" s="26"/>
      <c r="BO244" s="26"/>
      <c r="BP244" s="26"/>
      <c r="BQ244" s="26"/>
      <c r="BR244" s="26"/>
      <c r="BS244" s="26"/>
      <c r="BT244" s="26"/>
      <c r="BU244" s="26"/>
      <c r="BV244" s="26"/>
      <c r="BW244" s="26"/>
      <c r="BX244" s="26"/>
      <c r="BY244" s="26"/>
      <c r="BZ244" s="26"/>
      <c r="CA244" s="26"/>
      <c r="CB244" s="26"/>
      <c r="CC244" s="29"/>
      <c r="CD244" s="29">
        <v>582182647.26941669</v>
      </c>
    </row>
    <row r="245" spans="2:82" ht="51" x14ac:dyDescent="0.2">
      <c r="B245" s="1">
        <v>3</v>
      </c>
      <c r="C245" s="30">
        <v>1</v>
      </c>
      <c r="D245" s="30">
        <v>9</v>
      </c>
      <c r="E245" s="37">
        <v>1</v>
      </c>
      <c r="F245" s="30"/>
      <c r="G245" s="30"/>
      <c r="H245" s="32" t="s">
        <v>265</v>
      </c>
      <c r="I245" s="33">
        <v>1</v>
      </c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26"/>
      <c r="AO245" s="26"/>
      <c r="AP245" s="26"/>
      <c r="AQ245" s="26"/>
      <c r="AR245" s="26"/>
      <c r="AS245" s="26"/>
      <c r="AT245" s="26"/>
      <c r="AU245" s="26"/>
      <c r="AV245" s="26"/>
      <c r="AW245" s="26"/>
      <c r="AX245" s="26"/>
      <c r="AY245" s="26"/>
      <c r="AZ245" s="26"/>
      <c r="BA245" s="26"/>
      <c r="BB245" s="26"/>
      <c r="BC245" s="26"/>
      <c r="BD245" s="26"/>
      <c r="BE245" s="26"/>
      <c r="BF245" s="26"/>
      <c r="BG245" s="26"/>
      <c r="BH245" s="26"/>
      <c r="BI245" s="26"/>
      <c r="BJ245" s="26"/>
      <c r="BK245" s="26"/>
      <c r="BL245" s="26"/>
      <c r="BM245" s="26"/>
      <c r="BN245" s="26"/>
      <c r="BO245" s="26"/>
      <c r="BP245" s="26"/>
      <c r="BQ245" s="26"/>
      <c r="BR245" s="26"/>
      <c r="BS245" s="26"/>
      <c r="BT245" s="26"/>
      <c r="BU245" s="26"/>
      <c r="BV245" s="26"/>
      <c r="BW245" s="26"/>
      <c r="BX245" s="26"/>
      <c r="BY245" s="26"/>
      <c r="BZ245" s="26"/>
      <c r="CA245" s="26"/>
      <c r="CB245" s="26"/>
      <c r="CC245" s="33"/>
      <c r="CD245" s="33">
        <v>582182647.26941669</v>
      </c>
    </row>
    <row r="246" spans="2:82" ht="63.75" x14ac:dyDescent="0.2">
      <c r="B246" s="1">
        <v>4</v>
      </c>
      <c r="C246" s="18">
        <v>1</v>
      </c>
      <c r="D246" s="18">
        <v>9</v>
      </c>
      <c r="E246" s="18">
        <v>1</v>
      </c>
      <c r="F246" s="18">
        <v>15</v>
      </c>
      <c r="G246" s="18"/>
      <c r="H246" s="39" t="s">
        <v>331</v>
      </c>
      <c r="I246" s="35">
        <v>1</v>
      </c>
      <c r="J246" s="36">
        <v>1</v>
      </c>
      <c r="K246" s="26">
        <v>0</v>
      </c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26"/>
      <c r="AS246" s="26"/>
      <c r="AT246" s="26"/>
      <c r="AU246" s="26"/>
      <c r="AV246" s="26"/>
      <c r="AW246" s="26"/>
      <c r="AX246" s="26"/>
      <c r="AY246" s="26"/>
      <c r="AZ246" s="26">
        <v>582182647.26941669</v>
      </c>
      <c r="BA246" s="26"/>
      <c r="BB246" s="26"/>
      <c r="BC246" s="26"/>
      <c r="BD246" s="26"/>
      <c r="BE246" s="26"/>
      <c r="BF246" s="26"/>
      <c r="BG246" s="26"/>
      <c r="BH246" s="26"/>
      <c r="BI246" s="26"/>
      <c r="BJ246" s="26"/>
      <c r="BK246" s="26"/>
      <c r="BL246" s="26"/>
      <c r="BM246" s="26"/>
      <c r="BN246" s="26"/>
      <c r="BO246" s="26"/>
      <c r="BP246" s="26"/>
      <c r="BQ246" s="26"/>
      <c r="BR246" s="26"/>
      <c r="BS246" s="26"/>
      <c r="BT246" s="26"/>
      <c r="BU246" s="26"/>
      <c r="BV246" s="26"/>
      <c r="BW246" s="26"/>
      <c r="BX246" s="26"/>
      <c r="BY246" s="26"/>
      <c r="BZ246" s="26"/>
      <c r="CA246" s="26"/>
      <c r="CB246" s="26"/>
      <c r="CC246" s="35"/>
      <c r="CD246" s="35">
        <v>582182647.26941669</v>
      </c>
    </row>
    <row r="247" spans="2:82" x14ac:dyDescent="0.2">
      <c r="B247" s="1">
        <v>2</v>
      </c>
      <c r="C247" s="28">
        <v>1</v>
      </c>
      <c r="D247" s="28">
        <v>10</v>
      </c>
      <c r="E247" s="28"/>
      <c r="F247" s="28"/>
      <c r="G247" s="28"/>
      <c r="H247" s="28" t="s">
        <v>254</v>
      </c>
      <c r="I247" s="29">
        <v>1</v>
      </c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  <c r="AM247" s="26"/>
      <c r="AN247" s="26"/>
      <c r="AO247" s="26"/>
      <c r="AP247" s="26"/>
      <c r="AQ247" s="26"/>
      <c r="AR247" s="26"/>
      <c r="AS247" s="26"/>
      <c r="AT247" s="26"/>
      <c r="AU247" s="26"/>
      <c r="AV247" s="26"/>
      <c r="AW247" s="26"/>
      <c r="AX247" s="26"/>
      <c r="AY247" s="26"/>
      <c r="AZ247" s="26"/>
      <c r="BA247" s="26"/>
      <c r="BB247" s="26"/>
      <c r="BC247" s="26"/>
      <c r="BD247" s="26"/>
      <c r="BE247" s="26"/>
      <c r="BF247" s="26"/>
      <c r="BG247" s="26"/>
      <c r="BH247" s="26"/>
      <c r="BI247" s="26"/>
      <c r="BJ247" s="26"/>
      <c r="BK247" s="26"/>
      <c r="BL247" s="26"/>
      <c r="BM247" s="26"/>
      <c r="BN247" s="26"/>
      <c r="BO247" s="26"/>
      <c r="BP247" s="26"/>
      <c r="BQ247" s="26"/>
      <c r="BR247" s="26"/>
      <c r="BS247" s="26"/>
      <c r="BT247" s="26"/>
      <c r="BU247" s="26"/>
      <c r="BV247" s="26"/>
      <c r="BW247" s="26"/>
      <c r="BX247" s="26"/>
      <c r="BY247" s="26"/>
      <c r="BZ247" s="26"/>
      <c r="CA247" s="26"/>
      <c r="CB247" s="26"/>
      <c r="CC247" s="29"/>
      <c r="CD247" s="29">
        <v>119211276.80000001</v>
      </c>
    </row>
    <row r="248" spans="2:82" ht="38.25" x14ac:dyDescent="0.2">
      <c r="B248" s="1">
        <v>3</v>
      </c>
      <c r="C248" s="30">
        <v>1</v>
      </c>
      <c r="D248" s="30">
        <v>10</v>
      </c>
      <c r="E248" s="37">
        <v>4</v>
      </c>
      <c r="F248" s="30"/>
      <c r="G248" s="30"/>
      <c r="H248" s="32" t="s">
        <v>263</v>
      </c>
      <c r="I248" s="33">
        <v>1</v>
      </c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26"/>
      <c r="AS248" s="26"/>
      <c r="AT248" s="26"/>
      <c r="AU248" s="26"/>
      <c r="AV248" s="26"/>
      <c r="AW248" s="26"/>
      <c r="AX248" s="26"/>
      <c r="AY248" s="26"/>
      <c r="AZ248" s="26"/>
      <c r="BA248" s="26"/>
      <c r="BB248" s="26"/>
      <c r="BC248" s="26"/>
      <c r="BD248" s="26"/>
      <c r="BE248" s="26"/>
      <c r="BF248" s="26"/>
      <c r="BG248" s="26"/>
      <c r="BH248" s="26"/>
      <c r="BI248" s="26"/>
      <c r="BJ248" s="26"/>
      <c r="BK248" s="26"/>
      <c r="BL248" s="26"/>
      <c r="BM248" s="26"/>
      <c r="BN248" s="26"/>
      <c r="BO248" s="26"/>
      <c r="BP248" s="26"/>
      <c r="BQ248" s="26"/>
      <c r="BR248" s="26"/>
      <c r="BS248" s="26"/>
      <c r="BT248" s="26"/>
      <c r="BU248" s="26"/>
      <c r="BV248" s="26"/>
      <c r="BW248" s="26"/>
      <c r="BX248" s="26"/>
      <c r="BY248" s="26"/>
      <c r="BZ248" s="26"/>
      <c r="CA248" s="26"/>
      <c r="CB248" s="26"/>
      <c r="CC248" s="33"/>
      <c r="CD248" s="33">
        <v>119211276.80000001</v>
      </c>
    </row>
    <row r="249" spans="2:82" ht="51" x14ac:dyDescent="0.2">
      <c r="B249" s="1">
        <v>4</v>
      </c>
      <c r="C249" s="18">
        <v>1</v>
      </c>
      <c r="D249" s="18">
        <v>10</v>
      </c>
      <c r="E249" s="18">
        <v>4</v>
      </c>
      <c r="F249" s="18">
        <v>14</v>
      </c>
      <c r="G249" s="18"/>
      <c r="H249" s="34" t="s">
        <v>332</v>
      </c>
      <c r="I249" s="35">
        <v>1</v>
      </c>
      <c r="J249" s="36">
        <v>1</v>
      </c>
      <c r="K249" s="26">
        <v>62769836.800000004</v>
      </c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  <c r="AL249" s="26"/>
      <c r="AM249" s="26"/>
      <c r="AN249" s="26"/>
      <c r="AO249" s="26"/>
      <c r="AP249" s="26"/>
      <c r="AQ249" s="26"/>
      <c r="AR249" s="26"/>
      <c r="AS249" s="26">
        <v>56441440.000000007</v>
      </c>
      <c r="AT249" s="26"/>
      <c r="AU249" s="26"/>
      <c r="AV249" s="26"/>
      <c r="AW249" s="26"/>
      <c r="AX249" s="26"/>
      <c r="AY249" s="26"/>
      <c r="AZ249" s="26"/>
      <c r="BA249" s="26"/>
      <c r="BB249" s="26"/>
      <c r="BC249" s="26"/>
      <c r="BD249" s="26"/>
      <c r="BE249" s="26"/>
      <c r="BF249" s="26"/>
      <c r="BG249" s="26"/>
      <c r="BH249" s="26"/>
      <c r="BI249" s="26"/>
      <c r="BJ249" s="26"/>
      <c r="BK249" s="26"/>
      <c r="BL249" s="26"/>
      <c r="BM249" s="26"/>
      <c r="BN249" s="26"/>
      <c r="BO249" s="26"/>
      <c r="BP249" s="26"/>
      <c r="BQ249" s="26"/>
      <c r="BR249" s="26"/>
      <c r="BS249" s="26"/>
      <c r="BT249" s="26"/>
      <c r="BU249" s="26"/>
      <c r="BV249" s="26"/>
      <c r="BW249" s="26"/>
      <c r="BX249" s="26"/>
      <c r="BY249" s="26"/>
      <c r="BZ249" s="26"/>
      <c r="CA249" s="26"/>
      <c r="CB249" s="26"/>
      <c r="CC249" s="35"/>
      <c r="CD249" s="35">
        <v>119211276.80000001</v>
      </c>
    </row>
    <row r="250" spans="2:82" x14ac:dyDescent="0.2">
      <c r="B250" s="1">
        <v>1</v>
      </c>
      <c r="C250" s="24">
        <v>2</v>
      </c>
      <c r="D250" s="24"/>
      <c r="E250" s="24"/>
      <c r="F250" s="24"/>
      <c r="G250" s="24"/>
      <c r="H250" s="24" t="s">
        <v>222</v>
      </c>
      <c r="I250" s="25">
        <v>5</v>
      </c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  <c r="AR250" s="26"/>
      <c r="AS250" s="26"/>
      <c r="AT250" s="26"/>
      <c r="AU250" s="26"/>
      <c r="AV250" s="26"/>
      <c r="AW250" s="26"/>
      <c r="AX250" s="26"/>
      <c r="AY250" s="26"/>
      <c r="AZ250" s="26"/>
      <c r="BA250" s="26"/>
      <c r="BB250" s="26"/>
      <c r="BC250" s="26"/>
      <c r="BD250" s="26"/>
      <c r="BE250" s="26"/>
      <c r="BF250" s="26"/>
      <c r="BG250" s="26"/>
      <c r="BH250" s="26"/>
      <c r="BI250" s="26"/>
      <c r="BJ250" s="26"/>
      <c r="BK250" s="26"/>
      <c r="BL250" s="26"/>
      <c r="BM250" s="26"/>
      <c r="BN250" s="26"/>
      <c r="BO250" s="26"/>
      <c r="BP250" s="26"/>
      <c r="BQ250" s="26"/>
      <c r="BR250" s="26"/>
      <c r="BS250" s="26"/>
      <c r="BT250" s="26"/>
      <c r="BU250" s="26"/>
      <c r="BV250" s="26"/>
      <c r="BW250" s="26"/>
      <c r="BX250" s="26"/>
      <c r="BY250" s="26"/>
      <c r="BZ250" s="26"/>
      <c r="CA250" s="26"/>
      <c r="CB250" s="26"/>
      <c r="CC250" s="25"/>
      <c r="CD250" s="25">
        <v>2668556861.7399998</v>
      </c>
    </row>
    <row r="251" spans="2:82" ht="38.25" x14ac:dyDescent="0.2">
      <c r="B251" s="1">
        <v>2</v>
      </c>
      <c r="C251" s="28">
        <v>2</v>
      </c>
      <c r="D251" s="28">
        <v>3</v>
      </c>
      <c r="E251" s="28"/>
      <c r="F251" s="28"/>
      <c r="G251" s="28"/>
      <c r="H251" s="43" t="s">
        <v>223</v>
      </c>
      <c r="I251" s="29">
        <v>1</v>
      </c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  <c r="AL251" s="26"/>
      <c r="AM251" s="26"/>
      <c r="AN251" s="26"/>
      <c r="AO251" s="26"/>
      <c r="AP251" s="26"/>
      <c r="AQ251" s="26"/>
      <c r="AR251" s="26"/>
      <c r="AS251" s="26"/>
      <c r="AT251" s="26"/>
      <c r="AU251" s="26"/>
      <c r="AV251" s="26"/>
      <c r="AW251" s="26"/>
      <c r="AX251" s="26"/>
      <c r="AY251" s="26"/>
      <c r="AZ251" s="26"/>
      <c r="BA251" s="26"/>
      <c r="BB251" s="26"/>
      <c r="BC251" s="26"/>
      <c r="BD251" s="26"/>
      <c r="BE251" s="26"/>
      <c r="BF251" s="26"/>
      <c r="BG251" s="26"/>
      <c r="BH251" s="26"/>
      <c r="BI251" s="26"/>
      <c r="BJ251" s="26"/>
      <c r="BK251" s="26"/>
      <c r="BL251" s="26"/>
      <c r="BM251" s="26"/>
      <c r="BN251" s="26"/>
      <c r="BO251" s="26"/>
      <c r="BP251" s="26"/>
      <c r="BQ251" s="26"/>
      <c r="BR251" s="26"/>
      <c r="BS251" s="26"/>
      <c r="BT251" s="26"/>
      <c r="BU251" s="26"/>
      <c r="BV251" s="26"/>
      <c r="BW251" s="26"/>
      <c r="BX251" s="26"/>
      <c r="BY251" s="26"/>
      <c r="BZ251" s="26"/>
      <c r="CA251" s="26"/>
      <c r="CB251" s="26"/>
      <c r="CC251" s="29"/>
      <c r="CD251" s="29">
        <v>2409605011.54</v>
      </c>
    </row>
    <row r="252" spans="2:82" ht="25.5" x14ac:dyDescent="0.2">
      <c r="B252" s="1">
        <v>3</v>
      </c>
      <c r="C252" s="30">
        <v>2</v>
      </c>
      <c r="D252" s="30">
        <v>3</v>
      </c>
      <c r="E252" s="37">
        <v>2</v>
      </c>
      <c r="F252" s="30"/>
      <c r="G252" s="30"/>
      <c r="H252" s="32" t="s">
        <v>333</v>
      </c>
      <c r="I252" s="33">
        <v>1</v>
      </c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  <c r="AL252" s="26"/>
      <c r="AM252" s="26"/>
      <c r="AN252" s="26"/>
      <c r="AO252" s="26"/>
      <c r="AP252" s="26"/>
      <c r="AQ252" s="26"/>
      <c r="AR252" s="26"/>
      <c r="AS252" s="26"/>
      <c r="AT252" s="26"/>
      <c r="AU252" s="26"/>
      <c r="AV252" s="26"/>
      <c r="AW252" s="26"/>
      <c r="AX252" s="26"/>
      <c r="AY252" s="26"/>
      <c r="AZ252" s="26"/>
      <c r="BA252" s="26"/>
      <c r="BB252" s="26"/>
      <c r="BC252" s="26"/>
      <c r="BD252" s="26"/>
      <c r="BE252" s="26"/>
      <c r="BF252" s="26"/>
      <c r="BG252" s="26"/>
      <c r="BH252" s="26"/>
      <c r="BI252" s="26"/>
      <c r="BJ252" s="26"/>
      <c r="BK252" s="26"/>
      <c r="BL252" s="26"/>
      <c r="BM252" s="26"/>
      <c r="BN252" s="26"/>
      <c r="BO252" s="26"/>
      <c r="BP252" s="26"/>
      <c r="BQ252" s="26"/>
      <c r="BR252" s="26"/>
      <c r="BS252" s="26"/>
      <c r="BT252" s="26"/>
      <c r="BU252" s="26"/>
      <c r="BV252" s="26"/>
      <c r="BW252" s="26"/>
      <c r="BX252" s="26"/>
      <c r="BY252" s="26"/>
      <c r="BZ252" s="26"/>
      <c r="CA252" s="26"/>
      <c r="CB252" s="26"/>
      <c r="CC252" s="33"/>
      <c r="CD252" s="33">
        <v>2409605011.54</v>
      </c>
    </row>
    <row r="253" spans="2:82" ht="51" x14ac:dyDescent="0.2">
      <c r="B253" s="1">
        <v>4</v>
      </c>
      <c r="C253" s="18">
        <v>2</v>
      </c>
      <c r="D253" s="18">
        <v>3</v>
      </c>
      <c r="E253" s="18">
        <v>2</v>
      </c>
      <c r="F253" s="18">
        <v>3</v>
      </c>
      <c r="G253" s="18"/>
      <c r="H253" s="39" t="s">
        <v>334</v>
      </c>
      <c r="I253" s="35">
        <v>1</v>
      </c>
      <c r="J253" s="36">
        <v>1</v>
      </c>
      <c r="K253" s="26">
        <v>0</v>
      </c>
      <c r="L253" s="26"/>
      <c r="M253" s="26"/>
      <c r="N253" s="26"/>
      <c r="O253" s="26"/>
      <c r="P253" s="26"/>
      <c r="Q253" s="26"/>
      <c r="R253" s="26"/>
      <c r="S253" s="26"/>
      <c r="T253" s="26"/>
      <c r="U253" s="26">
        <v>159605011.53999999</v>
      </c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26"/>
      <c r="AN253" s="26"/>
      <c r="AO253" s="26"/>
      <c r="AP253" s="26"/>
      <c r="AQ253" s="26"/>
      <c r="AR253" s="26"/>
      <c r="AS253" s="26"/>
      <c r="AT253" s="26"/>
      <c r="AU253" s="26"/>
      <c r="AV253" s="26"/>
      <c r="AW253" s="26"/>
      <c r="AX253" s="26"/>
      <c r="AY253" s="26"/>
      <c r="AZ253" s="26"/>
      <c r="BA253" s="26"/>
      <c r="BB253" s="26"/>
      <c r="BC253" s="26"/>
      <c r="BD253" s="26"/>
      <c r="BE253" s="26"/>
      <c r="BF253" s="26"/>
      <c r="BG253" s="26"/>
      <c r="BH253" s="26"/>
      <c r="BI253" s="26"/>
      <c r="BJ253" s="26"/>
      <c r="BK253" s="26"/>
      <c r="BL253" s="26"/>
      <c r="BM253" s="26"/>
      <c r="BN253" s="26"/>
      <c r="BO253" s="26"/>
      <c r="BP253" s="26"/>
      <c r="BQ253" s="26"/>
      <c r="BR253" s="26"/>
      <c r="BS253" s="26"/>
      <c r="BT253" s="26"/>
      <c r="BU253" s="26"/>
      <c r="BV253" s="26"/>
      <c r="BW253" s="26"/>
      <c r="BX253" s="26"/>
      <c r="BY253" s="26"/>
      <c r="BZ253" s="26"/>
      <c r="CA253" s="26"/>
      <c r="CB253" s="26"/>
      <c r="CC253" s="35">
        <v>2250000000</v>
      </c>
      <c r="CD253" s="35">
        <v>2409605011.54</v>
      </c>
    </row>
    <row r="254" spans="2:82" x14ac:dyDescent="0.2">
      <c r="B254" s="1">
        <v>2</v>
      </c>
      <c r="C254" s="28">
        <v>2</v>
      </c>
      <c r="D254" s="28">
        <v>4</v>
      </c>
      <c r="E254" s="28"/>
      <c r="F254" s="28"/>
      <c r="G254" s="28"/>
      <c r="H254" s="28" t="s">
        <v>271</v>
      </c>
      <c r="I254" s="29">
        <v>4</v>
      </c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  <c r="AK254" s="26"/>
      <c r="AL254" s="26"/>
      <c r="AM254" s="26"/>
      <c r="AN254" s="26"/>
      <c r="AO254" s="26"/>
      <c r="AP254" s="26"/>
      <c r="AQ254" s="26"/>
      <c r="AR254" s="26"/>
      <c r="AS254" s="26"/>
      <c r="AT254" s="26"/>
      <c r="AU254" s="26"/>
      <c r="AV254" s="26"/>
      <c r="AW254" s="26"/>
      <c r="AX254" s="26"/>
      <c r="AY254" s="26"/>
      <c r="AZ254" s="26"/>
      <c r="BA254" s="26"/>
      <c r="BB254" s="26"/>
      <c r="BC254" s="26"/>
      <c r="BD254" s="26"/>
      <c r="BE254" s="26"/>
      <c r="BF254" s="26"/>
      <c r="BG254" s="26"/>
      <c r="BH254" s="26"/>
      <c r="BI254" s="26"/>
      <c r="BJ254" s="26"/>
      <c r="BK254" s="26"/>
      <c r="BL254" s="26"/>
      <c r="BM254" s="26"/>
      <c r="BN254" s="26"/>
      <c r="BO254" s="26"/>
      <c r="BP254" s="26"/>
      <c r="BQ254" s="26"/>
      <c r="BR254" s="26"/>
      <c r="BS254" s="26"/>
      <c r="BT254" s="26"/>
      <c r="BU254" s="26"/>
      <c r="BV254" s="26"/>
      <c r="BW254" s="26"/>
      <c r="BX254" s="26"/>
      <c r="BY254" s="26"/>
      <c r="BZ254" s="26"/>
      <c r="CA254" s="26"/>
      <c r="CB254" s="26"/>
      <c r="CC254" s="29"/>
      <c r="CD254" s="29">
        <v>258951850.20000002</v>
      </c>
    </row>
    <row r="255" spans="2:82" ht="25.5" x14ac:dyDescent="0.2">
      <c r="B255" s="1">
        <v>3</v>
      </c>
      <c r="C255" s="30">
        <v>2</v>
      </c>
      <c r="D255" s="30">
        <v>4</v>
      </c>
      <c r="E255" s="37">
        <v>1</v>
      </c>
      <c r="F255" s="30"/>
      <c r="G255" s="30"/>
      <c r="H255" s="32" t="s">
        <v>333</v>
      </c>
      <c r="I255" s="33">
        <v>1</v>
      </c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6"/>
      <c r="AT255" s="26"/>
      <c r="AU255" s="26"/>
      <c r="AV255" s="26"/>
      <c r="AW255" s="26"/>
      <c r="AX255" s="26"/>
      <c r="AY255" s="26"/>
      <c r="AZ255" s="26"/>
      <c r="BA255" s="26"/>
      <c r="BB255" s="26"/>
      <c r="BC255" s="26"/>
      <c r="BD255" s="26"/>
      <c r="BE255" s="26"/>
      <c r="BF255" s="26"/>
      <c r="BG255" s="26"/>
      <c r="BH255" s="26"/>
      <c r="BI255" s="26"/>
      <c r="BJ255" s="26"/>
      <c r="BK255" s="26"/>
      <c r="BL255" s="26"/>
      <c r="BM255" s="26"/>
      <c r="BN255" s="26"/>
      <c r="BO255" s="26"/>
      <c r="BP255" s="26"/>
      <c r="BQ255" s="26"/>
      <c r="BR255" s="26"/>
      <c r="BS255" s="26"/>
      <c r="BT255" s="26"/>
      <c r="BU255" s="26"/>
      <c r="BV255" s="26"/>
      <c r="BW255" s="26"/>
      <c r="BX255" s="26"/>
      <c r="BY255" s="26"/>
      <c r="BZ255" s="26"/>
      <c r="CA255" s="26"/>
      <c r="CB255" s="26"/>
      <c r="CC255" s="33"/>
      <c r="CD255" s="33">
        <v>81515947.099999994</v>
      </c>
    </row>
    <row r="256" spans="2:82" ht="51" x14ac:dyDescent="0.2">
      <c r="B256" s="1">
        <v>4</v>
      </c>
      <c r="C256" s="18">
        <v>2</v>
      </c>
      <c r="D256" s="18">
        <v>4</v>
      </c>
      <c r="E256" s="18">
        <v>1</v>
      </c>
      <c r="F256" s="18">
        <v>3</v>
      </c>
      <c r="G256" s="18"/>
      <c r="H256" s="34" t="s">
        <v>334</v>
      </c>
      <c r="I256" s="35">
        <v>1</v>
      </c>
      <c r="J256" s="36">
        <v>1</v>
      </c>
      <c r="K256" s="26">
        <v>81515947.099999994</v>
      </c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6"/>
      <c r="AT256" s="26"/>
      <c r="AU256" s="26"/>
      <c r="AV256" s="26"/>
      <c r="AW256" s="26"/>
      <c r="AX256" s="26"/>
      <c r="AY256" s="26"/>
      <c r="AZ256" s="26"/>
      <c r="BA256" s="26"/>
      <c r="BB256" s="26"/>
      <c r="BC256" s="26"/>
      <c r="BD256" s="26"/>
      <c r="BE256" s="26"/>
      <c r="BF256" s="26"/>
      <c r="BG256" s="26"/>
      <c r="BH256" s="26"/>
      <c r="BI256" s="26"/>
      <c r="BJ256" s="26"/>
      <c r="BK256" s="26"/>
      <c r="BL256" s="26"/>
      <c r="BM256" s="26"/>
      <c r="BN256" s="26"/>
      <c r="BO256" s="26"/>
      <c r="BP256" s="26"/>
      <c r="BQ256" s="26"/>
      <c r="BR256" s="26"/>
      <c r="BS256" s="26"/>
      <c r="BT256" s="26"/>
      <c r="BU256" s="26"/>
      <c r="BV256" s="26"/>
      <c r="BW256" s="26"/>
      <c r="BX256" s="26"/>
      <c r="BY256" s="26"/>
      <c r="BZ256" s="26"/>
      <c r="CA256" s="26"/>
      <c r="CB256" s="26"/>
      <c r="CC256" s="35"/>
      <c r="CD256" s="35">
        <v>81515947.099999994</v>
      </c>
    </row>
    <row r="257" spans="2:82" ht="25.5" x14ac:dyDescent="0.2">
      <c r="B257" s="1">
        <v>3</v>
      </c>
      <c r="C257" s="30">
        <v>2</v>
      </c>
      <c r="D257" s="30">
        <v>4</v>
      </c>
      <c r="E257" s="37">
        <v>2</v>
      </c>
      <c r="F257" s="30"/>
      <c r="G257" s="30"/>
      <c r="H257" s="32" t="s">
        <v>335</v>
      </c>
      <c r="I257" s="33">
        <v>1</v>
      </c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  <c r="AL257" s="26"/>
      <c r="AM257" s="26"/>
      <c r="AN257" s="26"/>
      <c r="AO257" s="26"/>
      <c r="AP257" s="26"/>
      <c r="AQ257" s="26"/>
      <c r="AR257" s="26"/>
      <c r="AS257" s="26"/>
      <c r="AT257" s="26"/>
      <c r="AU257" s="26"/>
      <c r="AV257" s="26"/>
      <c r="AW257" s="26"/>
      <c r="AX257" s="26"/>
      <c r="AY257" s="26"/>
      <c r="AZ257" s="26"/>
      <c r="BA257" s="26"/>
      <c r="BB257" s="26"/>
      <c r="BC257" s="26"/>
      <c r="BD257" s="26"/>
      <c r="BE257" s="26"/>
      <c r="BF257" s="26"/>
      <c r="BG257" s="26"/>
      <c r="BH257" s="26"/>
      <c r="BI257" s="26"/>
      <c r="BJ257" s="26"/>
      <c r="BK257" s="26"/>
      <c r="BL257" s="26"/>
      <c r="BM257" s="26"/>
      <c r="BN257" s="26"/>
      <c r="BO257" s="26"/>
      <c r="BP257" s="26"/>
      <c r="BQ257" s="26"/>
      <c r="BR257" s="26"/>
      <c r="BS257" s="26"/>
      <c r="BT257" s="26"/>
      <c r="BU257" s="26"/>
      <c r="BV257" s="26"/>
      <c r="BW257" s="26"/>
      <c r="BX257" s="26"/>
      <c r="BY257" s="26"/>
      <c r="BZ257" s="26"/>
      <c r="CA257" s="26"/>
      <c r="CB257" s="26"/>
      <c r="CC257" s="33"/>
      <c r="CD257" s="33">
        <v>26808038</v>
      </c>
    </row>
    <row r="258" spans="2:82" ht="51" x14ac:dyDescent="0.2">
      <c r="B258" s="1">
        <v>4</v>
      </c>
      <c r="C258" s="18">
        <v>2</v>
      </c>
      <c r="D258" s="18">
        <v>4</v>
      </c>
      <c r="E258" s="18">
        <v>2</v>
      </c>
      <c r="F258" s="18">
        <v>4</v>
      </c>
      <c r="G258" s="18"/>
      <c r="H258" s="34" t="s">
        <v>336</v>
      </c>
      <c r="I258" s="35">
        <v>1</v>
      </c>
      <c r="J258" s="36">
        <v>1</v>
      </c>
      <c r="K258" s="26">
        <v>26808038</v>
      </c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  <c r="AL258" s="26"/>
      <c r="AM258" s="26"/>
      <c r="AN258" s="26"/>
      <c r="AO258" s="26"/>
      <c r="AP258" s="26"/>
      <c r="AQ258" s="26"/>
      <c r="AR258" s="26"/>
      <c r="AS258" s="26"/>
      <c r="AT258" s="26"/>
      <c r="AU258" s="26"/>
      <c r="AV258" s="26"/>
      <c r="AW258" s="26"/>
      <c r="AX258" s="26"/>
      <c r="AY258" s="26"/>
      <c r="AZ258" s="26"/>
      <c r="BA258" s="26"/>
      <c r="BB258" s="26"/>
      <c r="BC258" s="26"/>
      <c r="BD258" s="26"/>
      <c r="BE258" s="26"/>
      <c r="BF258" s="26"/>
      <c r="BG258" s="26"/>
      <c r="BH258" s="26"/>
      <c r="BI258" s="26"/>
      <c r="BJ258" s="26"/>
      <c r="BK258" s="26"/>
      <c r="BL258" s="26"/>
      <c r="BM258" s="26"/>
      <c r="BN258" s="26"/>
      <c r="BO258" s="26"/>
      <c r="BP258" s="26"/>
      <c r="BQ258" s="26"/>
      <c r="BR258" s="26"/>
      <c r="BS258" s="26"/>
      <c r="BT258" s="26"/>
      <c r="BU258" s="26"/>
      <c r="BV258" s="26"/>
      <c r="BW258" s="26"/>
      <c r="BX258" s="26"/>
      <c r="BY258" s="26"/>
      <c r="BZ258" s="26"/>
      <c r="CA258" s="26"/>
      <c r="CB258" s="26"/>
      <c r="CC258" s="35"/>
      <c r="CD258" s="35">
        <v>26808038</v>
      </c>
    </row>
    <row r="259" spans="2:82" ht="38.25" x14ac:dyDescent="0.2">
      <c r="B259" s="1">
        <v>3</v>
      </c>
      <c r="C259" s="30">
        <v>2</v>
      </c>
      <c r="D259" s="30">
        <v>4</v>
      </c>
      <c r="E259" s="37">
        <v>4</v>
      </c>
      <c r="F259" s="30"/>
      <c r="G259" s="30"/>
      <c r="H259" s="32" t="s">
        <v>192</v>
      </c>
      <c r="I259" s="33">
        <v>1</v>
      </c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26"/>
      <c r="AK259" s="26"/>
      <c r="AL259" s="26"/>
      <c r="AM259" s="26"/>
      <c r="AN259" s="26"/>
      <c r="AO259" s="26"/>
      <c r="AP259" s="26"/>
      <c r="AQ259" s="26"/>
      <c r="AR259" s="26"/>
      <c r="AS259" s="26"/>
      <c r="AT259" s="26"/>
      <c r="AU259" s="26"/>
      <c r="AV259" s="26"/>
      <c r="AW259" s="26"/>
      <c r="AX259" s="26"/>
      <c r="AY259" s="26"/>
      <c r="AZ259" s="26"/>
      <c r="BA259" s="26"/>
      <c r="BB259" s="26"/>
      <c r="BC259" s="26"/>
      <c r="BD259" s="26"/>
      <c r="BE259" s="26"/>
      <c r="BF259" s="26"/>
      <c r="BG259" s="26"/>
      <c r="BH259" s="26"/>
      <c r="BI259" s="26"/>
      <c r="BJ259" s="26"/>
      <c r="BK259" s="26"/>
      <c r="BL259" s="26"/>
      <c r="BM259" s="26"/>
      <c r="BN259" s="26"/>
      <c r="BO259" s="26"/>
      <c r="BP259" s="26"/>
      <c r="BQ259" s="26"/>
      <c r="BR259" s="26"/>
      <c r="BS259" s="26"/>
      <c r="BT259" s="26"/>
      <c r="BU259" s="26"/>
      <c r="BV259" s="26"/>
      <c r="BW259" s="26"/>
      <c r="BX259" s="26"/>
      <c r="BY259" s="26"/>
      <c r="BZ259" s="26"/>
      <c r="CA259" s="26"/>
      <c r="CB259" s="26"/>
      <c r="CC259" s="33"/>
      <c r="CD259" s="33">
        <v>115692459.2</v>
      </c>
    </row>
    <row r="260" spans="2:82" ht="51" x14ac:dyDescent="0.2">
      <c r="B260" s="1">
        <v>4</v>
      </c>
      <c r="C260" s="18">
        <v>2</v>
      </c>
      <c r="D260" s="18">
        <v>4</v>
      </c>
      <c r="E260" s="18">
        <v>4</v>
      </c>
      <c r="F260" s="18">
        <v>7</v>
      </c>
      <c r="G260" s="18"/>
      <c r="H260" s="34" t="s">
        <v>337</v>
      </c>
      <c r="I260" s="35">
        <v>1</v>
      </c>
      <c r="J260" s="36">
        <v>1</v>
      </c>
      <c r="K260" s="26">
        <v>15692459.200000001</v>
      </c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26"/>
      <c r="AK260" s="26"/>
      <c r="AL260" s="26"/>
      <c r="AM260" s="26"/>
      <c r="AN260" s="26"/>
      <c r="AO260" s="26"/>
      <c r="AP260" s="26"/>
      <c r="AQ260" s="26"/>
      <c r="AR260" s="26"/>
      <c r="AS260" s="26">
        <v>100000000</v>
      </c>
      <c r="AT260" s="26"/>
      <c r="AU260" s="26"/>
      <c r="AV260" s="26"/>
      <c r="AW260" s="26"/>
      <c r="AX260" s="26"/>
      <c r="AY260" s="26"/>
      <c r="AZ260" s="26"/>
      <c r="BA260" s="26"/>
      <c r="BB260" s="26"/>
      <c r="BC260" s="26"/>
      <c r="BD260" s="26"/>
      <c r="BE260" s="26"/>
      <c r="BF260" s="26"/>
      <c r="BG260" s="26"/>
      <c r="BH260" s="26"/>
      <c r="BI260" s="26"/>
      <c r="BJ260" s="26"/>
      <c r="BK260" s="26"/>
      <c r="BL260" s="26"/>
      <c r="BM260" s="26"/>
      <c r="BN260" s="26"/>
      <c r="BO260" s="26"/>
      <c r="BP260" s="26"/>
      <c r="BQ260" s="26"/>
      <c r="BR260" s="26"/>
      <c r="BS260" s="26"/>
      <c r="BT260" s="26"/>
      <c r="BU260" s="26"/>
      <c r="BV260" s="26"/>
      <c r="BW260" s="26"/>
      <c r="BX260" s="26"/>
      <c r="BY260" s="26"/>
      <c r="BZ260" s="26"/>
      <c r="CA260" s="26"/>
      <c r="CB260" s="26"/>
      <c r="CC260" s="35"/>
      <c r="CD260" s="35">
        <v>115692459.2</v>
      </c>
    </row>
    <row r="261" spans="2:82" ht="13.5" x14ac:dyDescent="0.2">
      <c r="B261" s="1">
        <v>3</v>
      </c>
      <c r="C261" s="30">
        <v>2</v>
      </c>
      <c r="D261" s="30">
        <v>4</v>
      </c>
      <c r="E261" s="37">
        <v>5</v>
      </c>
      <c r="F261" s="30"/>
      <c r="G261" s="30"/>
      <c r="H261" s="32" t="s">
        <v>274</v>
      </c>
      <c r="I261" s="33">
        <v>1</v>
      </c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26"/>
      <c r="AK261" s="26"/>
      <c r="AL261" s="26"/>
      <c r="AM261" s="26"/>
      <c r="AN261" s="26"/>
      <c r="AO261" s="26"/>
      <c r="AP261" s="26"/>
      <c r="AQ261" s="26"/>
      <c r="AR261" s="26"/>
      <c r="AS261" s="26"/>
      <c r="AT261" s="26"/>
      <c r="AU261" s="26"/>
      <c r="AV261" s="26"/>
      <c r="AW261" s="26"/>
      <c r="AX261" s="26"/>
      <c r="AY261" s="26"/>
      <c r="AZ261" s="26"/>
      <c r="BA261" s="26"/>
      <c r="BB261" s="26"/>
      <c r="BC261" s="26"/>
      <c r="BD261" s="26"/>
      <c r="BE261" s="26"/>
      <c r="BF261" s="26"/>
      <c r="BG261" s="26"/>
      <c r="BH261" s="26"/>
      <c r="BI261" s="26"/>
      <c r="BJ261" s="26"/>
      <c r="BK261" s="26"/>
      <c r="BL261" s="26"/>
      <c r="BM261" s="26"/>
      <c r="BN261" s="26"/>
      <c r="BO261" s="26"/>
      <c r="BP261" s="26"/>
      <c r="BQ261" s="26"/>
      <c r="BR261" s="26"/>
      <c r="BS261" s="26"/>
      <c r="BT261" s="26"/>
      <c r="BU261" s="26"/>
      <c r="BV261" s="26"/>
      <c r="BW261" s="26"/>
      <c r="BX261" s="26"/>
      <c r="BY261" s="26"/>
      <c r="BZ261" s="26"/>
      <c r="CA261" s="26"/>
      <c r="CB261" s="26"/>
      <c r="CC261" s="33"/>
      <c r="CD261" s="33">
        <v>34935405.899999999</v>
      </c>
    </row>
    <row r="262" spans="2:82" ht="51" x14ac:dyDescent="0.2">
      <c r="B262" s="1">
        <v>4</v>
      </c>
      <c r="C262" s="18">
        <v>2</v>
      </c>
      <c r="D262" s="18">
        <v>4</v>
      </c>
      <c r="E262" s="18">
        <v>5</v>
      </c>
      <c r="F262" s="18">
        <v>5</v>
      </c>
      <c r="G262" s="18"/>
      <c r="H262" s="34" t="s">
        <v>338</v>
      </c>
      <c r="I262" s="35">
        <v>1</v>
      </c>
      <c r="J262" s="36">
        <v>1</v>
      </c>
      <c r="K262" s="26">
        <v>34935405.899999999</v>
      </c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  <c r="AK262" s="26"/>
      <c r="AL262" s="26"/>
      <c r="AM262" s="26"/>
      <c r="AN262" s="26"/>
      <c r="AO262" s="26"/>
      <c r="AP262" s="26"/>
      <c r="AQ262" s="26"/>
      <c r="AR262" s="26"/>
      <c r="AS262" s="26"/>
      <c r="AT262" s="26"/>
      <c r="AU262" s="26"/>
      <c r="AV262" s="26"/>
      <c r="AW262" s="26"/>
      <c r="AX262" s="26"/>
      <c r="AY262" s="26"/>
      <c r="AZ262" s="26"/>
      <c r="BA262" s="26"/>
      <c r="BB262" s="26"/>
      <c r="BC262" s="26"/>
      <c r="BD262" s="26"/>
      <c r="BE262" s="26"/>
      <c r="BF262" s="26"/>
      <c r="BG262" s="26"/>
      <c r="BH262" s="26"/>
      <c r="BI262" s="26"/>
      <c r="BJ262" s="26"/>
      <c r="BK262" s="26"/>
      <c r="BL262" s="26"/>
      <c r="BM262" s="26"/>
      <c r="BN262" s="26"/>
      <c r="BO262" s="26"/>
      <c r="BP262" s="26"/>
      <c r="BQ262" s="26"/>
      <c r="BR262" s="26"/>
      <c r="BS262" s="26"/>
      <c r="BT262" s="26"/>
      <c r="BU262" s="26"/>
      <c r="BV262" s="26"/>
      <c r="BW262" s="26"/>
      <c r="BX262" s="26"/>
      <c r="BY262" s="26"/>
      <c r="BZ262" s="26"/>
      <c r="CA262" s="26"/>
      <c r="CB262" s="26"/>
      <c r="CC262" s="35"/>
      <c r="CD262" s="35">
        <v>34935405.899999999</v>
      </c>
    </row>
    <row r="263" spans="2:82" x14ac:dyDescent="0.2">
      <c r="B263" s="1">
        <v>1</v>
      </c>
      <c r="C263" s="24">
        <v>3</v>
      </c>
      <c r="D263" s="24"/>
      <c r="E263" s="24"/>
      <c r="F263" s="24"/>
      <c r="G263" s="24"/>
      <c r="H263" s="24" t="s">
        <v>226</v>
      </c>
      <c r="I263" s="25">
        <v>3</v>
      </c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  <c r="AJ263" s="26"/>
      <c r="AK263" s="26"/>
      <c r="AL263" s="26"/>
      <c r="AM263" s="26"/>
      <c r="AN263" s="26"/>
      <c r="AO263" s="26"/>
      <c r="AP263" s="26"/>
      <c r="AQ263" s="26"/>
      <c r="AR263" s="26"/>
      <c r="AS263" s="26"/>
      <c r="AT263" s="26"/>
      <c r="AU263" s="26"/>
      <c r="AV263" s="26"/>
      <c r="AW263" s="26"/>
      <c r="AX263" s="26"/>
      <c r="AY263" s="26"/>
      <c r="AZ263" s="26"/>
      <c r="BA263" s="26"/>
      <c r="BB263" s="26"/>
      <c r="BC263" s="26"/>
      <c r="BD263" s="26"/>
      <c r="BE263" s="26"/>
      <c r="BF263" s="26"/>
      <c r="BG263" s="26"/>
      <c r="BH263" s="26"/>
      <c r="BI263" s="26"/>
      <c r="BJ263" s="26"/>
      <c r="BK263" s="26"/>
      <c r="BL263" s="26"/>
      <c r="BM263" s="26"/>
      <c r="BN263" s="26"/>
      <c r="BO263" s="26"/>
      <c r="BP263" s="26"/>
      <c r="BQ263" s="26"/>
      <c r="BR263" s="26"/>
      <c r="BS263" s="26"/>
      <c r="BT263" s="26"/>
      <c r="BU263" s="26"/>
      <c r="BV263" s="26"/>
      <c r="BW263" s="26"/>
      <c r="BX263" s="26"/>
      <c r="BY263" s="26"/>
      <c r="BZ263" s="26"/>
      <c r="CA263" s="26"/>
      <c r="CB263" s="26"/>
      <c r="CC263" s="25"/>
      <c r="CD263" s="25">
        <v>615729487.50604737</v>
      </c>
    </row>
    <row r="264" spans="2:82" x14ac:dyDescent="0.2">
      <c r="B264" s="1">
        <v>2</v>
      </c>
      <c r="C264" s="28">
        <v>3</v>
      </c>
      <c r="D264" s="28">
        <v>2</v>
      </c>
      <c r="E264" s="28"/>
      <c r="F264" s="28"/>
      <c r="G264" s="28"/>
      <c r="H264" s="28" t="s">
        <v>232</v>
      </c>
      <c r="I264" s="29">
        <v>3</v>
      </c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26"/>
      <c r="AK264" s="26"/>
      <c r="AL264" s="26"/>
      <c r="AM264" s="26"/>
      <c r="AN264" s="26"/>
      <c r="AO264" s="26"/>
      <c r="AP264" s="26"/>
      <c r="AQ264" s="26"/>
      <c r="AR264" s="26"/>
      <c r="AS264" s="26"/>
      <c r="AT264" s="26"/>
      <c r="AU264" s="26"/>
      <c r="AV264" s="26"/>
      <c r="AW264" s="26"/>
      <c r="AX264" s="26"/>
      <c r="AY264" s="26"/>
      <c r="AZ264" s="26"/>
      <c r="BA264" s="26"/>
      <c r="BB264" s="26"/>
      <c r="BC264" s="26"/>
      <c r="BD264" s="26"/>
      <c r="BE264" s="26"/>
      <c r="BF264" s="26"/>
      <c r="BG264" s="26"/>
      <c r="BH264" s="26"/>
      <c r="BI264" s="26"/>
      <c r="BJ264" s="26"/>
      <c r="BK264" s="26"/>
      <c r="BL264" s="26"/>
      <c r="BM264" s="26"/>
      <c r="BN264" s="26"/>
      <c r="BO264" s="26"/>
      <c r="BP264" s="26"/>
      <c r="BQ264" s="26"/>
      <c r="BR264" s="26"/>
      <c r="BS264" s="26"/>
      <c r="BT264" s="26"/>
      <c r="BU264" s="26"/>
      <c r="BV264" s="26"/>
      <c r="BW264" s="26"/>
      <c r="BX264" s="26"/>
      <c r="BY264" s="26"/>
      <c r="BZ264" s="26"/>
      <c r="CA264" s="26"/>
      <c r="CB264" s="26"/>
      <c r="CC264" s="29"/>
      <c r="CD264" s="29">
        <v>615729487.50604737</v>
      </c>
    </row>
    <row r="265" spans="2:82" ht="38.25" x14ac:dyDescent="0.2">
      <c r="B265" s="1">
        <v>3</v>
      </c>
      <c r="C265" s="30">
        <v>3</v>
      </c>
      <c r="D265" s="30">
        <v>2</v>
      </c>
      <c r="E265" s="37">
        <v>1</v>
      </c>
      <c r="F265" s="30"/>
      <c r="G265" s="30"/>
      <c r="H265" s="32" t="s">
        <v>216</v>
      </c>
      <c r="I265" s="33">
        <v>2</v>
      </c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26"/>
      <c r="AK265" s="26"/>
      <c r="AL265" s="26"/>
      <c r="AM265" s="26"/>
      <c r="AN265" s="26"/>
      <c r="AO265" s="26"/>
      <c r="AP265" s="26"/>
      <c r="AQ265" s="26"/>
      <c r="AR265" s="26"/>
      <c r="AS265" s="26"/>
      <c r="AT265" s="26"/>
      <c r="AU265" s="26"/>
      <c r="AV265" s="26"/>
      <c r="AW265" s="26"/>
      <c r="AX265" s="26"/>
      <c r="AY265" s="26"/>
      <c r="AZ265" s="26"/>
      <c r="BA265" s="26"/>
      <c r="BB265" s="26"/>
      <c r="BC265" s="26"/>
      <c r="BD265" s="26"/>
      <c r="BE265" s="26"/>
      <c r="BF265" s="26"/>
      <c r="BG265" s="26"/>
      <c r="BH265" s="26"/>
      <c r="BI265" s="26"/>
      <c r="BJ265" s="26"/>
      <c r="BK265" s="26"/>
      <c r="BL265" s="26"/>
      <c r="BM265" s="26"/>
      <c r="BN265" s="26"/>
      <c r="BO265" s="26"/>
      <c r="BP265" s="26"/>
      <c r="BQ265" s="26"/>
      <c r="BR265" s="26"/>
      <c r="BS265" s="26"/>
      <c r="BT265" s="26"/>
      <c r="BU265" s="26"/>
      <c r="BV265" s="26"/>
      <c r="BW265" s="26"/>
      <c r="BX265" s="26"/>
      <c r="BY265" s="26"/>
      <c r="BZ265" s="26"/>
      <c r="CA265" s="26"/>
      <c r="CB265" s="26"/>
      <c r="CC265" s="33"/>
      <c r="CD265" s="33">
        <v>478417183.11702836</v>
      </c>
    </row>
    <row r="266" spans="2:82" ht="63.75" x14ac:dyDescent="0.2">
      <c r="B266" s="1">
        <v>4</v>
      </c>
      <c r="C266" s="18">
        <v>3</v>
      </c>
      <c r="D266" s="18">
        <v>2</v>
      </c>
      <c r="E266" s="18">
        <v>1</v>
      </c>
      <c r="F266" s="18">
        <v>19</v>
      </c>
      <c r="G266" s="18"/>
      <c r="H266" s="39" t="s">
        <v>339</v>
      </c>
      <c r="I266" s="35">
        <v>1</v>
      </c>
      <c r="J266" s="36">
        <v>1</v>
      </c>
      <c r="K266" s="26">
        <v>0</v>
      </c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>
        <v>148414999.30173603</v>
      </c>
      <c r="AH266" s="26"/>
      <c r="AI266" s="26"/>
      <c r="AJ266" s="26"/>
      <c r="AK266" s="26"/>
      <c r="AL266" s="26"/>
      <c r="AM266" s="26"/>
      <c r="AN266" s="26"/>
      <c r="AO266" s="26"/>
      <c r="AP266" s="26"/>
      <c r="AQ266" s="26"/>
      <c r="AR266" s="26"/>
      <c r="AS266" s="26">
        <v>267778692.50000003</v>
      </c>
      <c r="AT266" s="26"/>
      <c r="AU266" s="26"/>
      <c r="AV266" s="26"/>
      <c r="AW266" s="26"/>
      <c r="AX266" s="26"/>
      <c r="AY266" s="26"/>
      <c r="AZ266" s="26"/>
      <c r="BA266" s="26"/>
      <c r="BB266" s="26"/>
      <c r="BC266" s="26"/>
      <c r="BD266" s="26"/>
      <c r="BE266" s="26"/>
      <c r="BF266" s="26"/>
      <c r="BG266" s="26"/>
      <c r="BH266" s="26"/>
      <c r="BI266" s="26"/>
      <c r="BJ266" s="26"/>
      <c r="BK266" s="26"/>
      <c r="BL266" s="26"/>
      <c r="BM266" s="26"/>
      <c r="BN266" s="26"/>
      <c r="BO266" s="26"/>
      <c r="BP266" s="26"/>
      <c r="BQ266" s="26"/>
      <c r="BR266" s="26"/>
      <c r="BS266" s="26"/>
      <c r="BT266" s="26"/>
      <c r="BU266" s="26"/>
      <c r="BV266" s="26"/>
      <c r="BW266" s="26"/>
      <c r="BX266" s="26"/>
      <c r="BY266" s="26"/>
      <c r="BZ266" s="26"/>
      <c r="CA266" s="26"/>
      <c r="CB266" s="26"/>
      <c r="CC266" s="35"/>
      <c r="CD266" s="35">
        <v>416193691.80173606</v>
      </c>
    </row>
    <row r="267" spans="2:82" ht="102" x14ac:dyDescent="0.2">
      <c r="B267" s="1">
        <v>4</v>
      </c>
      <c r="C267" s="18">
        <v>3</v>
      </c>
      <c r="D267" s="18">
        <v>2</v>
      </c>
      <c r="E267" s="18">
        <v>1</v>
      </c>
      <c r="F267" s="18">
        <v>20</v>
      </c>
      <c r="G267" s="18"/>
      <c r="H267" s="39" t="s">
        <v>340</v>
      </c>
      <c r="I267" s="35">
        <v>1</v>
      </c>
      <c r="J267" s="36">
        <v>1</v>
      </c>
      <c r="K267" s="26">
        <v>0</v>
      </c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  <c r="AJ267" s="26"/>
      <c r="AK267" s="26"/>
      <c r="AL267" s="26"/>
      <c r="AM267" s="26"/>
      <c r="AN267" s="26"/>
      <c r="AO267" s="26"/>
      <c r="AP267" s="26"/>
      <c r="AQ267" s="26"/>
      <c r="AR267" s="26"/>
      <c r="AS267" s="26">
        <v>50000000</v>
      </c>
      <c r="AT267" s="26"/>
      <c r="AU267" s="26"/>
      <c r="AV267" s="26"/>
      <c r="AW267" s="26"/>
      <c r="AX267" s="26"/>
      <c r="AY267" s="26"/>
      <c r="AZ267" s="26"/>
      <c r="BA267" s="26"/>
      <c r="BB267" s="26"/>
      <c r="BC267" s="26"/>
      <c r="BD267" s="26"/>
      <c r="BE267" s="26"/>
      <c r="BF267" s="26">
        <v>12223491.315292323</v>
      </c>
      <c r="BG267" s="26"/>
      <c r="BH267" s="26"/>
      <c r="BI267" s="26"/>
      <c r="BJ267" s="26"/>
      <c r="BK267" s="26"/>
      <c r="BL267" s="26"/>
      <c r="BM267" s="26"/>
      <c r="BN267" s="26"/>
      <c r="BO267" s="26"/>
      <c r="BP267" s="26"/>
      <c r="BQ267" s="26"/>
      <c r="BR267" s="26"/>
      <c r="BS267" s="26"/>
      <c r="BT267" s="26"/>
      <c r="BU267" s="26"/>
      <c r="BV267" s="26"/>
      <c r="BW267" s="26"/>
      <c r="BX267" s="26"/>
      <c r="BY267" s="26"/>
      <c r="BZ267" s="26"/>
      <c r="CA267" s="26"/>
      <c r="CB267" s="26"/>
      <c r="CC267" s="35"/>
      <c r="CD267" s="35">
        <v>62223491.315292321</v>
      </c>
    </row>
    <row r="268" spans="2:82" ht="25.5" x14ac:dyDescent="0.2">
      <c r="B268" s="1">
        <v>3</v>
      </c>
      <c r="C268" s="30">
        <v>3</v>
      </c>
      <c r="D268" s="30">
        <v>2</v>
      </c>
      <c r="E268" s="37">
        <v>2</v>
      </c>
      <c r="F268" s="30"/>
      <c r="G268" s="30"/>
      <c r="H268" s="32" t="s">
        <v>233</v>
      </c>
      <c r="I268" s="33">
        <v>1</v>
      </c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26"/>
      <c r="AK268" s="26"/>
      <c r="AL268" s="26"/>
      <c r="AM268" s="26"/>
      <c r="AN268" s="26"/>
      <c r="AO268" s="26"/>
      <c r="AP268" s="26"/>
      <c r="AQ268" s="26"/>
      <c r="AR268" s="26"/>
      <c r="AS268" s="26"/>
      <c r="AT268" s="26"/>
      <c r="AU268" s="26"/>
      <c r="AV268" s="26"/>
      <c r="AW268" s="26"/>
      <c r="AX268" s="26"/>
      <c r="AY268" s="26"/>
      <c r="AZ268" s="26"/>
      <c r="BA268" s="26"/>
      <c r="BB268" s="26"/>
      <c r="BC268" s="26"/>
      <c r="BD268" s="26"/>
      <c r="BE268" s="26"/>
      <c r="BF268" s="26"/>
      <c r="BG268" s="26"/>
      <c r="BH268" s="26"/>
      <c r="BI268" s="26"/>
      <c r="BJ268" s="26"/>
      <c r="BK268" s="26"/>
      <c r="BL268" s="26"/>
      <c r="BM268" s="26"/>
      <c r="BN268" s="26"/>
      <c r="BO268" s="26"/>
      <c r="BP268" s="26"/>
      <c r="BQ268" s="26"/>
      <c r="BR268" s="26"/>
      <c r="BS268" s="26"/>
      <c r="BT268" s="26"/>
      <c r="BU268" s="26"/>
      <c r="BV268" s="26"/>
      <c r="BW268" s="26"/>
      <c r="BX268" s="26"/>
      <c r="BY268" s="26"/>
      <c r="BZ268" s="26"/>
      <c r="CA268" s="26"/>
      <c r="CB268" s="26"/>
      <c r="CC268" s="33"/>
      <c r="CD268" s="33">
        <v>137312304.38901901</v>
      </c>
    </row>
    <row r="269" spans="2:82" ht="63.75" x14ac:dyDescent="0.2">
      <c r="B269" s="1">
        <v>4</v>
      </c>
      <c r="C269" s="18">
        <v>3</v>
      </c>
      <c r="D269" s="18">
        <v>2</v>
      </c>
      <c r="E269" s="18">
        <v>2</v>
      </c>
      <c r="F269" s="18">
        <v>19</v>
      </c>
      <c r="G269" s="18"/>
      <c r="H269" s="34" t="s">
        <v>339</v>
      </c>
      <c r="I269" s="35">
        <v>1</v>
      </c>
      <c r="J269" s="36">
        <v>1</v>
      </c>
      <c r="K269" s="26">
        <v>7449180</v>
      </c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45">
        <v>129863124.38901901</v>
      </c>
      <c r="AH269" s="26"/>
      <c r="AI269" s="26"/>
      <c r="AJ269" s="26"/>
      <c r="AK269" s="26"/>
      <c r="AL269" s="26"/>
      <c r="AM269" s="26"/>
      <c r="AN269" s="26"/>
      <c r="AO269" s="26"/>
      <c r="AP269" s="26"/>
      <c r="AQ269" s="26"/>
      <c r="AR269" s="26"/>
      <c r="AS269" s="26"/>
      <c r="AT269" s="26"/>
      <c r="AU269" s="26"/>
      <c r="AV269" s="26"/>
      <c r="AW269" s="26"/>
      <c r="AX269" s="26"/>
      <c r="AY269" s="26"/>
      <c r="AZ269" s="26"/>
      <c r="BA269" s="26"/>
      <c r="BB269" s="26"/>
      <c r="BC269" s="26"/>
      <c r="BD269" s="26"/>
      <c r="BE269" s="26"/>
      <c r="BF269" s="26"/>
      <c r="BG269" s="26"/>
      <c r="BH269" s="26"/>
      <c r="BI269" s="26"/>
      <c r="BJ269" s="26"/>
      <c r="BK269" s="26"/>
      <c r="BL269" s="26"/>
      <c r="BM269" s="26"/>
      <c r="BN269" s="26"/>
      <c r="BO269" s="26"/>
      <c r="BP269" s="26"/>
      <c r="BQ269" s="26"/>
      <c r="BR269" s="26"/>
      <c r="BS269" s="26"/>
      <c r="BT269" s="26"/>
      <c r="BU269" s="26"/>
      <c r="BV269" s="26"/>
      <c r="BW269" s="26"/>
      <c r="BX269" s="26"/>
      <c r="BY269" s="26"/>
      <c r="BZ269" s="26"/>
      <c r="CA269" s="26"/>
      <c r="CB269" s="26"/>
      <c r="CC269" s="35"/>
      <c r="CD269" s="35">
        <v>137312304.38901901</v>
      </c>
    </row>
    <row r="270" spans="2:82" x14ac:dyDescent="0.2">
      <c r="B270" s="1">
        <v>1</v>
      </c>
      <c r="C270" s="24">
        <v>4</v>
      </c>
      <c r="D270" s="24"/>
      <c r="E270" s="24"/>
      <c r="F270" s="24"/>
      <c r="G270" s="24"/>
      <c r="H270" s="24" t="s">
        <v>190</v>
      </c>
      <c r="I270" s="25">
        <v>2</v>
      </c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  <c r="AL270" s="26"/>
      <c r="AM270" s="26"/>
      <c r="AN270" s="26"/>
      <c r="AO270" s="26"/>
      <c r="AP270" s="26"/>
      <c r="AQ270" s="26"/>
      <c r="AR270" s="26"/>
      <c r="AS270" s="26"/>
      <c r="AT270" s="26"/>
      <c r="AU270" s="26"/>
      <c r="AV270" s="26"/>
      <c r="AW270" s="26"/>
      <c r="AX270" s="26"/>
      <c r="AY270" s="26"/>
      <c r="AZ270" s="26"/>
      <c r="BA270" s="26"/>
      <c r="BB270" s="26"/>
      <c r="BC270" s="26"/>
      <c r="BD270" s="26"/>
      <c r="BE270" s="26"/>
      <c r="BF270" s="26"/>
      <c r="BG270" s="26"/>
      <c r="BH270" s="26"/>
      <c r="BI270" s="26"/>
      <c r="BJ270" s="26"/>
      <c r="BK270" s="26"/>
      <c r="BL270" s="26"/>
      <c r="BM270" s="26"/>
      <c r="BN270" s="26"/>
      <c r="BO270" s="26"/>
      <c r="BP270" s="26"/>
      <c r="BQ270" s="26"/>
      <c r="BR270" s="26"/>
      <c r="BS270" s="26"/>
      <c r="BT270" s="26"/>
      <c r="BU270" s="26"/>
      <c r="BV270" s="26"/>
      <c r="BW270" s="26"/>
      <c r="BX270" s="26"/>
      <c r="BY270" s="26"/>
      <c r="BZ270" s="26"/>
      <c r="CA270" s="26"/>
      <c r="CB270" s="26"/>
      <c r="CC270" s="25"/>
      <c r="CD270" s="25">
        <v>1686405009.5633957</v>
      </c>
    </row>
    <row r="271" spans="2:82" x14ac:dyDescent="0.2">
      <c r="B271" s="1">
        <v>2</v>
      </c>
      <c r="C271" s="28">
        <v>4</v>
      </c>
      <c r="D271" s="28">
        <v>1</v>
      </c>
      <c r="E271" s="28"/>
      <c r="F271" s="28"/>
      <c r="G271" s="28"/>
      <c r="H271" s="28" t="s">
        <v>242</v>
      </c>
      <c r="I271" s="29">
        <v>2</v>
      </c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26"/>
      <c r="AK271" s="26"/>
      <c r="AL271" s="26"/>
      <c r="AM271" s="26"/>
      <c r="AN271" s="26"/>
      <c r="AO271" s="26"/>
      <c r="AP271" s="26"/>
      <c r="AQ271" s="26"/>
      <c r="AR271" s="26"/>
      <c r="AS271" s="26"/>
      <c r="AT271" s="26"/>
      <c r="AU271" s="26"/>
      <c r="AV271" s="26"/>
      <c r="AW271" s="26"/>
      <c r="AX271" s="26"/>
      <c r="AY271" s="26"/>
      <c r="AZ271" s="26"/>
      <c r="BA271" s="26"/>
      <c r="BB271" s="26"/>
      <c r="BC271" s="26"/>
      <c r="BD271" s="26"/>
      <c r="BE271" s="26"/>
      <c r="BF271" s="26"/>
      <c r="BG271" s="26"/>
      <c r="BH271" s="26"/>
      <c r="BI271" s="26"/>
      <c r="BJ271" s="26"/>
      <c r="BK271" s="26"/>
      <c r="BL271" s="26"/>
      <c r="BM271" s="26"/>
      <c r="BN271" s="26"/>
      <c r="BO271" s="26"/>
      <c r="BP271" s="26"/>
      <c r="BQ271" s="26"/>
      <c r="BR271" s="26"/>
      <c r="BS271" s="26"/>
      <c r="BT271" s="26"/>
      <c r="BU271" s="26"/>
      <c r="BV271" s="26"/>
      <c r="BW271" s="26"/>
      <c r="BX271" s="26"/>
      <c r="BY271" s="26"/>
      <c r="BZ271" s="26"/>
      <c r="CA271" s="26"/>
      <c r="CB271" s="26"/>
      <c r="CC271" s="29"/>
      <c r="CD271" s="29">
        <v>1686405009.5633957</v>
      </c>
    </row>
    <row r="272" spans="2:82" ht="25.5" x14ac:dyDescent="0.2">
      <c r="B272" s="1">
        <v>3</v>
      </c>
      <c r="C272" s="30">
        <v>4</v>
      </c>
      <c r="D272" s="30">
        <v>1</v>
      </c>
      <c r="E272" s="37">
        <v>1</v>
      </c>
      <c r="F272" s="30"/>
      <c r="G272" s="30"/>
      <c r="H272" s="32" t="s">
        <v>333</v>
      </c>
      <c r="I272" s="33">
        <v>1</v>
      </c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26"/>
      <c r="AK272" s="26"/>
      <c r="AL272" s="26"/>
      <c r="AM272" s="26"/>
      <c r="AN272" s="26"/>
      <c r="AO272" s="26"/>
      <c r="AP272" s="26"/>
      <c r="AQ272" s="26"/>
      <c r="AR272" s="26"/>
      <c r="AS272" s="26"/>
      <c r="AT272" s="26"/>
      <c r="AU272" s="26"/>
      <c r="AV272" s="26"/>
      <c r="AW272" s="26"/>
      <c r="AX272" s="26"/>
      <c r="AY272" s="26"/>
      <c r="AZ272" s="26"/>
      <c r="BA272" s="26"/>
      <c r="BB272" s="26"/>
      <c r="BC272" s="26"/>
      <c r="BD272" s="26"/>
      <c r="BE272" s="26"/>
      <c r="BF272" s="26"/>
      <c r="BG272" s="26"/>
      <c r="BH272" s="26"/>
      <c r="BI272" s="26"/>
      <c r="BJ272" s="26"/>
      <c r="BK272" s="26"/>
      <c r="BL272" s="26"/>
      <c r="BM272" s="26"/>
      <c r="BN272" s="26"/>
      <c r="BO272" s="26"/>
      <c r="BP272" s="26"/>
      <c r="BQ272" s="26"/>
      <c r="BR272" s="26"/>
      <c r="BS272" s="26"/>
      <c r="BT272" s="26"/>
      <c r="BU272" s="26"/>
      <c r="BV272" s="26"/>
      <c r="BW272" s="26"/>
      <c r="BX272" s="26"/>
      <c r="BY272" s="26"/>
      <c r="BZ272" s="26"/>
      <c r="CA272" s="26"/>
      <c r="CB272" s="26"/>
      <c r="CC272" s="33"/>
      <c r="CD272" s="33">
        <v>1561261230</v>
      </c>
    </row>
    <row r="273" spans="2:82" ht="51" x14ac:dyDescent="0.2">
      <c r="B273" s="1">
        <v>4</v>
      </c>
      <c r="C273" s="18">
        <v>4</v>
      </c>
      <c r="D273" s="18">
        <v>1</v>
      </c>
      <c r="E273" s="18">
        <v>1</v>
      </c>
      <c r="F273" s="18">
        <v>3</v>
      </c>
      <c r="G273" s="18"/>
      <c r="H273" s="34" t="s">
        <v>334</v>
      </c>
      <c r="I273" s="35">
        <v>1</v>
      </c>
      <c r="J273" s="36">
        <v>1</v>
      </c>
      <c r="K273" s="26">
        <v>61261230</v>
      </c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26"/>
      <c r="AK273" s="26"/>
      <c r="AL273" s="26"/>
      <c r="AM273" s="26"/>
      <c r="AN273" s="26"/>
      <c r="AO273" s="26"/>
      <c r="AP273" s="26"/>
      <c r="AQ273" s="26"/>
      <c r="AR273" s="26"/>
      <c r="AS273" s="26"/>
      <c r="AT273" s="26"/>
      <c r="AU273" s="26"/>
      <c r="AV273" s="26"/>
      <c r="AW273" s="26"/>
      <c r="AX273" s="26"/>
      <c r="AY273" s="26"/>
      <c r="AZ273" s="26"/>
      <c r="BA273" s="26"/>
      <c r="BB273" s="26"/>
      <c r="BC273" s="26"/>
      <c r="BD273" s="26"/>
      <c r="BE273" s="26"/>
      <c r="BF273" s="26"/>
      <c r="BG273" s="26"/>
      <c r="BH273" s="26"/>
      <c r="BI273" s="26"/>
      <c r="BJ273" s="26"/>
      <c r="BK273" s="26"/>
      <c r="BL273" s="26"/>
      <c r="BM273" s="26"/>
      <c r="BN273" s="26"/>
      <c r="BO273" s="26"/>
      <c r="BP273" s="26"/>
      <c r="BQ273" s="26"/>
      <c r="BR273" s="26"/>
      <c r="BS273" s="26"/>
      <c r="BT273" s="26"/>
      <c r="BU273" s="26"/>
      <c r="BV273" s="26"/>
      <c r="BW273" s="26"/>
      <c r="BX273" s="26"/>
      <c r="BY273" s="26"/>
      <c r="BZ273" s="26"/>
      <c r="CA273" s="26"/>
      <c r="CB273" s="26"/>
      <c r="CC273" s="35">
        <v>1500000000</v>
      </c>
      <c r="CD273" s="35">
        <v>1561261230</v>
      </c>
    </row>
    <row r="274" spans="2:82" ht="25.5" x14ac:dyDescent="0.2">
      <c r="B274" s="1">
        <v>3</v>
      </c>
      <c r="C274" s="30">
        <v>4</v>
      </c>
      <c r="D274" s="30">
        <v>1</v>
      </c>
      <c r="E274" s="37">
        <v>2</v>
      </c>
      <c r="F274" s="30"/>
      <c r="G274" s="30"/>
      <c r="H274" s="32" t="s">
        <v>220</v>
      </c>
      <c r="I274" s="33">
        <v>1</v>
      </c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26"/>
      <c r="AK274" s="26"/>
      <c r="AL274" s="26"/>
      <c r="AM274" s="26"/>
      <c r="AN274" s="26"/>
      <c r="AO274" s="26"/>
      <c r="AP274" s="26"/>
      <c r="AQ274" s="26"/>
      <c r="AR274" s="26"/>
      <c r="AS274" s="26"/>
      <c r="AT274" s="26"/>
      <c r="AU274" s="26"/>
      <c r="AV274" s="26"/>
      <c r="AW274" s="26"/>
      <c r="AX274" s="26"/>
      <c r="AY274" s="26"/>
      <c r="AZ274" s="26"/>
      <c r="BA274" s="26"/>
      <c r="BB274" s="26"/>
      <c r="BC274" s="26"/>
      <c r="BD274" s="26"/>
      <c r="BE274" s="26"/>
      <c r="BF274" s="26"/>
      <c r="BG274" s="26"/>
      <c r="BH274" s="26"/>
      <c r="BI274" s="26"/>
      <c r="BJ274" s="26"/>
      <c r="BK274" s="26"/>
      <c r="BL274" s="26"/>
      <c r="BM274" s="26"/>
      <c r="BN274" s="26"/>
      <c r="BO274" s="26"/>
      <c r="BP274" s="26"/>
      <c r="BQ274" s="26"/>
      <c r="BR274" s="26"/>
      <c r="BS274" s="26"/>
      <c r="BT274" s="26"/>
      <c r="BU274" s="26"/>
      <c r="BV274" s="26"/>
      <c r="BW274" s="26"/>
      <c r="BX274" s="26"/>
      <c r="BY274" s="26"/>
      <c r="BZ274" s="26"/>
      <c r="CA274" s="26"/>
      <c r="CB274" s="26"/>
      <c r="CC274" s="33"/>
      <c r="CD274" s="33">
        <v>125143779.56339574</v>
      </c>
    </row>
    <row r="275" spans="2:82" ht="63.75" x14ac:dyDescent="0.2">
      <c r="B275" s="1">
        <v>4</v>
      </c>
      <c r="C275" s="18">
        <v>4</v>
      </c>
      <c r="D275" s="18">
        <v>1</v>
      </c>
      <c r="E275" s="18">
        <v>2</v>
      </c>
      <c r="F275" s="18">
        <v>11</v>
      </c>
      <c r="G275" s="18"/>
      <c r="H275" s="39" t="s">
        <v>328</v>
      </c>
      <c r="I275" s="35">
        <v>1</v>
      </c>
      <c r="J275" s="36">
        <v>1</v>
      </c>
      <c r="K275" s="26">
        <v>0</v>
      </c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26"/>
      <c r="AK275" s="26"/>
      <c r="AL275" s="26"/>
      <c r="AM275" s="26"/>
      <c r="AN275" s="26"/>
      <c r="AO275" s="26"/>
      <c r="AP275" s="26"/>
      <c r="AQ275" s="26"/>
      <c r="AR275" s="26"/>
      <c r="AS275" s="26"/>
      <c r="AT275" s="26"/>
      <c r="AU275" s="26"/>
      <c r="AV275" s="26"/>
      <c r="AW275" s="26"/>
      <c r="AX275" s="26"/>
      <c r="AY275" s="26"/>
      <c r="AZ275" s="26"/>
      <c r="BA275" s="26"/>
      <c r="BB275" s="26"/>
      <c r="BC275" s="26"/>
      <c r="BD275" s="26"/>
      <c r="BE275" s="26"/>
      <c r="BF275" s="26"/>
      <c r="BG275" s="26"/>
      <c r="BH275" s="26"/>
      <c r="BI275" s="26"/>
      <c r="BJ275" s="26"/>
      <c r="BK275" s="26"/>
      <c r="BL275" s="26"/>
      <c r="BM275" s="26"/>
      <c r="BN275" s="26"/>
      <c r="BO275" s="26"/>
      <c r="BP275" s="26"/>
      <c r="BQ275" s="26"/>
      <c r="BR275" s="26"/>
      <c r="BS275" s="26">
        <v>125143779.56339574</v>
      </c>
      <c r="BT275" s="26"/>
      <c r="BU275" s="26"/>
      <c r="BV275" s="26"/>
      <c r="BW275" s="26"/>
      <c r="BX275" s="26"/>
      <c r="BY275" s="26"/>
      <c r="BZ275" s="26"/>
      <c r="CA275" s="26"/>
      <c r="CB275" s="26"/>
      <c r="CC275" s="35"/>
      <c r="CD275" s="35">
        <v>125143779.56339574</v>
      </c>
    </row>
    <row r="276" spans="2:82" ht="63.75" x14ac:dyDescent="0.2">
      <c r="B276" s="1">
        <v>4</v>
      </c>
      <c r="C276" s="18">
        <v>4</v>
      </c>
      <c r="D276" s="18">
        <v>1</v>
      </c>
      <c r="E276" s="18">
        <v>2</v>
      </c>
      <c r="F276" s="18">
        <v>21</v>
      </c>
      <c r="G276" s="18"/>
      <c r="H276" s="34" t="s">
        <v>405</v>
      </c>
      <c r="I276" s="35">
        <v>1</v>
      </c>
      <c r="J276" s="36">
        <v>1</v>
      </c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  <c r="AK276" s="26"/>
      <c r="AL276" s="26"/>
      <c r="AM276" s="26"/>
      <c r="AN276" s="26"/>
      <c r="AO276" s="26"/>
      <c r="AP276" s="26"/>
      <c r="AQ276" s="26"/>
      <c r="AR276" s="26"/>
      <c r="AS276" s="26"/>
      <c r="AT276" s="26"/>
      <c r="AU276" s="26"/>
      <c r="AV276" s="26"/>
      <c r="AW276" s="26"/>
      <c r="AX276" s="26"/>
      <c r="AY276" s="26"/>
      <c r="AZ276" s="26"/>
      <c r="BA276" s="26"/>
      <c r="BB276" s="26"/>
      <c r="BC276" s="26"/>
      <c r="BD276" s="26"/>
      <c r="BE276" s="26"/>
      <c r="BF276" s="26"/>
      <c r="BG276" s="26"/>
      <c r="BH276" s="26"/>
      <c r="BI276" s="26"/>
      <c r="BJ276" s="26"/>
      <c r="BK276" s="26"/>
      <c r="BL276" s="26"/>
      <c r="BM276" s="26"/>
      <c r="BN276" s="26"/>
      <c r="BO276" s="26"/>
      <c r="BP276" s="26"/>
      <c r="BQ276" s="26"/>
      <c r="BR276" s="26"/>
      <c r="BS276" s="26"/>
      <c r="BT276" s="26"/>
      <c r="BU276" s="26"/>
      <c r="BV276" s="26"/>
      <c r="BW276" s="26"/>
      <c r="BX276" s="26"/>
      <c r="BY276" s="26"/>
      <c r="BZ276" s="26"/>
      <c r="CA276" s="26"/>
      <c r="CB276" s="26"/>
      <c r="CC276" s="35">
        <v>3000000000</v>
      </c>
      <c r="CD276" s="35">
        <v>3000000000</v>
      </c>
    </row>
    <row r="277" spans="2:82" x14ac:dyDescent="0.2">
      <c r="B277" s="17">
        <v>0</v>
      </c>
      <c r="C277" s="19">
        <v>0</v>
      </c>
      <c r="D277" s="19"/>
      <c r="E277" s="19"/>
      <c r="F277" s="19"/>
      <c r="G277" s="20" t="s">
        <v>341</v>
      </c>
      <c r="H277" s="20" t="s">
        <v>342</v>
      </c>
      <c r="I277" s="21">
        <v>8</v>
      </c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22"/>
      <c r="AZ277" s="22"/>
      <c r="BA277" s="22"/>
      <c r="BB277" s="22"/>
      <c r="BC277" s="22"/>
      <c r="BD277" s="22"/>
      <c r="BE277" s="22"/>
      <c r="BF277" s="22"/>
      <c r="BG277" s="22"/>
      <c r="BH277" s="22"/>
      <c r="BI277" s="22"/>
      <c r="BJ277" s="22"/>
      <c r="BK277" s="22"/>
      <c r="BL277" s="22"/>
      <c r="BM277" s="22"/>
      <c r="BN277" s="22"/>
      <c r="BO277" s="22"/>
      <c r="BP277" s="22"/>
      <c r="BQ277" s="22"/>
      <c r="BR277" s="22"/>
      <c r="BS277" s="22"/>
      <c r="BT277" s="22"/>
      <c r="BU277" s="22"/>
      <c r="BV277" s="22"/>
      <c r="BW277" s="22"/>
      <c r="BX277" s="22"/>
      <c r="BY277" s="22"/>
      <c r="BZ277" s="22"/>
      <c r="CA277" s="22"/>
      <c r="CB277" s="22"/>
      <c r="CC277" s="21"/>
      <c r="CD277" s="21">
        <v>3134567955.3086929</v>
      </c>
    </row>
    <row r="278" spans="2:82" x14ac:dyDescent="0.2">
      <c r="B278" s="1">
        <v>1</v>
      </c>
      <c r="C278" s="24">
        <v>1</v>
      </c>
      <c r="D278" s="24"/>
      <c r="E278" s="24"/>
      <c r="F278" s="24"/>
      <c r="G278" s="24"/>
      <c r="H278" s="24" t="s">
        <v>203</v>
      </c>
      <c r="I278" s="25">
        <v>3</v>
      </c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26"/>
      <c r="AK278" s="26"/>
      <c r="AL278" s="26"/>
      <c r="AM278" s="26"/>
      <c r="AN278" s="26"/>
      <c r="AO278" s="26"/>
      <c r="AP278" s="26"/>
      <c r="AQ278" s="26"/>
      <c r="AR278" s="26"/>
      <c r="AS278" s="26"/>
      <c r="AT278" s="26"/>
      <c r="AU278" s="26"/>
      <c r="AV278" s="26"/>
      <c r="AW278" s="26"/>
      <c r="AX278" s="26"/>
      <c r="AY278" s="26"/>
      <c r="AZ278" s="26"/>
      <c r="BA278" s="26"/>
      <c r="BB278" s="26"/>
      <c r="BC278" s="26"/>
      <c r="BD278" s="26"/>
      <c r="BE278" s="26"/>
      <c r="BF278" s="26"/>
      <c r="BG278" s="26"/>
      <c r="BH278" s="26"/>
      <c r="BI278" s="26"/>
      <c r="BJ278" s="26"/>
      <c r="BK278" s="26"/>
      <c r="BL278" s="26"/>
      <c r="BM278" s="26"/>
      <c r="BN278" s="26"/>
      <c r="BO278" s="26"/>
      <c r="BP278" s="26"/>
      <c r="BQ278" s="26"/>
      <c r="BR278" s="26"/>
      <c r="BS278" s="26"/>
      <c r="BT278" s="26"/>
      <c r="BU278" s="26"/>
      <c r="BV278" s="26"/>
      <c r="BW278" s="26"/>
      <c r="BX278" s="26"/>
      <c r="BY278" s="26"/>
      <c r="BZ278" s="26"/>
      <c r="CA278" s="26"/>
      <c r="CB278" s="26"/>
      <c r="CC278" s="25"/>
      <c r="CD278" s="25">
        <v>241102589.43333399</v>
      </c>
    </row>
    <row r="279" spans="2:82" x14ac:dyDescent="0.2">
      <c r="B279" s="1">
        <v>2</v>
      </c>
      <c r="C279" s="28">
        <v>1</v>
      </c>
      <c r="D279" s="28">
        <v>8</v>
      </c>
      <c r="E279" s="28"/>
      <c r="F279" s="28"/>
      <c r="G279" s="28"/>
      <c r="H279" s="28" t="s">
        <v>292</v>
      </c>
      <c r="I279" s="29">
        <v>1</v>
      </c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  <c r="AK279" s="26"/>
      <c r="AL279" s="26"/>
      <c r="AM279" s="26"/>
      <c r="AN279" s="26"/>
      <c r="AO279" s="26"/>
      <c r="AP279" s="26"/>
      <c r="AQ279" s="26"/>
      <c r="AR279" s="26"/>
      <c r="AS279" s="26"/>
      <c r="AT279" s="26"/>
      <c r="AU279" s="26"/>
      <c r="AV279" s="26"/>
      <c r="AW279" s="26"/>
      <c r="AX279" s="26"/>
      <c r="AY279" s="26"/>
      <c r="AZ279" s="26"/>
      <c r="BA279" s="26"/>
      <c r="BB279" s="26"/>
      <c r="BC279" s="26"/>
      <c r="BD279" s="26"/>
      <c r="BE279" s="26"/>
      <c r="BF279" s="26"/>
      <c r="BG279" s="26"/>
      <c r="BH279" s="26"/>
      <c r="BI279" s="26"/>
      <c r="BJ279" s="26"/>
      <c r="BK279" s="26"/>
      <c r="BL279" s="26"/>
      <c r="BM279" s="26"/>
      <c r="BN279" s="26"/>
      <c r="BO279" s="26"/>
      <c r="BP279" s="26"/>
      <c r="BQ279" s="26"/>
      <c r="BR279" s="26"/>
      <c r="BS279" s="26"/>
      <c r="BT279" s="26"/>
      <c r="BU279" s="26"/>
      <c r="BV279" s="26"/>
      <c r="BW279" s="26"/>
      <c r="BX279" s="26"/>
      <c r="BY279" s="26"/>
      <c r="BZ279" s="26"/>
      <c r="CA279" s="26"/>
      <c r="CB279" s="26"/>
      <c r="CC279" s="29"/>
      <c r="CD279" s="29">
        <v>128103054.413334</v>
      </c>
    </row>
    <row r="280" spans="2:82" ht="63.75" x14ac:dyDescent="0.2">
      <c r="B280" s="1">
        <v>3</v>
      </c>
      <c r="C280" s="30">
        <v>1</v>
      </c>
      <c r="D280" s="30">
        <v>8</v>
      </c>
      <c r="E280" s="37">
        <v>3</v>
      </c>
      <c r="F280" s="30"/>
      <c r="G280" s="30"/>
      <c r="H280" s="32" t="s">
        <v>301</v>
      </c>
      <c r="I280" s="33">
        <v>1</v>
      </c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26"/>
      <c r="AK280" s="26"/>
      <c r="AL280" s="26"/>
      <c r="AM280" s="26"/>
      <c r="AN280" s="26"/>
      <c r="AO280" s="26"/>
      <c r="AP280" s="26"/>
      <c r="AQ280" s="26"/>
      <c r="AR280" s="26"/>
      <c r="AS280" s="26"/>
      <c r="AT280" s="26"/>
      <c r="AU280" s="26"/>
      <c r="AV280" s="26"/>
      <c r="AW280" s="26"/>
      <c r="AX280" s="26"/>
      <c r="AY280" s="26"/>
      <c r="AZ280" s="26"/>
      <c r="BA280" s="26"/>
      <c r="BB280" s="26"/>
      <c r="BC280" s="26"/>
      <c r="BD280" s="26"/>
      <c r="BE280" s="26"/>
      <c r="BF280" s="26"/>
      <c r="BG280" s="26"/>
      <c r="BH280" s="26"/>
      <c r="BI280" s="26"/>
      <c r="BJ280" s="26"/>
      <c r="BK280" s="26"/>
      <c r="BL280" s="26"/>
      <c r="BM280" s="26"/>
      <c r="BN280" s="26"/>
      <c r="BO280" s="26"/>
      <c r="BP280" s="26"/>
      <c r="BQ280" s="26"/>
      <c r="BR280" s="26"/>
      <c r="BS280" s="26"/>
      <c r="BT280" s="26"/>
      <c r="BU280" s="26"/>
      <c r="BV280" s="26"/>
      <c r="BW280" s="26"/>
      <c r="BX280" s="26"/>
      <c r="BY280" s="26"/>
      <c r="BZ280" s="26"/>
      <c r="CA280" s="26"/>
      <c r="CB280" s="26"/>
      <c r="CC280" s="33"/>
      <c r="CD280" s="33">
        <v>128103054.413334</v>
      </c>
    </row>
    <row r="281" spans="2:82" ht="63.75" x14ac:dyDescent="0.2">
      <c r="B281" s="1">
        <v>4</v>
      </c>
      <c r="C281" s="18">
        <v>1</v>
      </c>
      <c r="D281" s="18">
        <v>8</v>
      </c>
      <c r="E281" s="18">
        <v>3</v>
      </c>
      <c r="F281" s="18">
        <v>5</v>
      </c>
      <c r="G281" s="18"/>
      <c r="H281" s="39" t="s">
        <v>343</v>
      </c>
      <c r="I281" s="35">
        <v>1</v>
      </c>
      <c r="J281" s="36">
        <v>1</v>
      </c>
      <c r="K281" s="26">
        <v>104147340.08</v>
      </c>
      <c r="L281" s="26"/>
      <c r="M281" s="26">
        <v>23955714.333333999</v>
      </c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26"/>
      <c r="AK281" s="26"/>
      <c r="AL281" s="26"/>
      <c r="AM281" s="26"/>
      <c r="AN281" s="26"/>
      <c r="AO281" s="26"/>
      <c r="AP281" s="26"/>
      <c r="AQ281" s="26"/>
      <c r="AR281" s="26"/>
      <c r="AS281" s="26"/>
      <c r="AT281" s="26"/>
      <c r="AU281" s="26"/>
      <c r="AV281" s="26"/>
      <c r="AW281" s="26"/>
      <c r="AX281" s="26"/>
      <c r="AY281" s="26"/>
      <c r="AZ281" s="26"/>
      <c r="BA281" s="26"/>
      <c r="BB281" s="26"/>
      <c r="BC281" s="26"/>
      <c r="BD281" s="26"/>
      <c r="BE281" s="26"/>
      <c r="BF281" s="26"/>
      <c r="BG281" s="26"/>
      <c r="BH281" s="26"/>
      <c r="BI281" s="26"/>
      <c r="BJ281" s="26"/>
      <c r="BK281" s="26"/>
      <c r="BL281" s="26"/>
      <c r="BM281" s="26"/>
      <c r="BN281" s="26"/>
      <c r="BO281" s="26"/>
      <c r="BP281" s="26"/>
      <c r="BQ281" s="26"/>
      <c r="BR281" s="26"/>
      <c r="BS281" s="26"/>
      <c r="BT281" s="26"/>
      <c r="BU281" s="26"/>
      <c r="BV281" s="26"/>
      <c r="BW281" s="26"/>
      <c r="BX281" s="26"/>
      <c r="BY281" s="26"/>
      <c r="BZ281" s="26"/>
      <c r="CA281" s="26"/>
      <c r="CB281" s="26"/>
      <c r="CC281" s="35"/>
      <c r="CD281" s="35">
        <v>128103054.413334</v>
      </c>
    </row>
    <row r="282" spans="2:82" x14ac:dyDescent="0.2">
      <c r="B282" s="1">
        <v>2</v>
      </c>
      <c r="C282" s="28">
        <v>1</v>
      </c>
      <c r="D282" s="28">
        <v>12</v>
      </c>
      <c r="E282" s="28"/>
      <c r="F282" s="28"/>
      <c r="G282" s="28"/>
      <c r="H282" s="28" t="s">
        <v>344</v>
      </c>
      <c r="I282" s="29">
        <v>2</v>
      </c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26"/>
      <c r="AK282" s="26"/>
      <c r="AL282" s="26"/>
      <c r="AM282" s="26"/>
      <c r="AN282" s="26"/>
      <c r="AO282" s="26"/>
      <c r="AP282" s="26"/>
      <c r="AQ282" s="26"/>
      <c r="AR282" s="26"/>
      <c r="AS282" s="26"/>
      <c r="AT282" s="26"/>
      <c r="AU282" s="26"/>
      <c r="AV282" s="26"/>
      <c r="AW282" s="26"/>
      <c r="AX282" s="26"/>
      <c r="AY282" s="26"/>
      <c r="AZ282" s="26"/>
      <c r="BA282" s="26"/>
      <c r="BB282" s="26"/>
      <c r="BC282" s="26"/>
      <c r="BD282" s="26"/>
      <c r="BE282" s="26"/>
      <c r="BF282" s="26"/>
      <c r="BG282" s="26"/>
      <c r="BH282" s="26"/>
      <c r="BI282" s="26"/>
      <c r="BJ282" s="26"/>
      <c r="BK282" s="26"/>
      <c r="BL282" s="26"/>
      <c r="BM282" s="26"/>
      <c r="BN282" s="26"/>
      <c r="BO282" s="26"/>
      <c r="BP282" s="26"/>
      <c r="BQ282" s="26"/>
      <c r="BR282" s="26"/>
      <c r="BS282" s="26"/>
      <c r="BT282" s="26"/>
      <c r="BU282" s="26"/>
      <c r="BV282" s="26"/>
      <c r="BW282" s="26"/>
      <c r="BX282" s="26"/>
      <c r="BY282" s="26"/>
      <c r="BZ282" s="26"/>
      <c r="CA282" s="26"/>
      <c r="CB282" s="26"/>
      <c r="CC282" s="29"/>
      <c r="CD282" s="29">
        <v>112999535.02</v>
      </c>
    </row>
    <row r="283" spans="2:82" ht="38.25" x14ac:dyDescent="0.2">
      <c r="B283" s="1">
        <v>3</v>
      </c>
      <c r="C283" s="30">
        <v>1</v>
      </c>
      <c r="D283" s="30">
        <v>12</v>
      </c>
      <c r="E283" s="37">
        <v>1</v>
      </c>
      <c r="F283" s="30"/>
      <c r="G283" s="30"/>
      <c r="H283" s="32" t="s">
        <v>345</v>
      </c>
      <c r="I283" s="33">
        <v>1</v>
      </c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26"/>
      <c r="AK283" s="26"/>
      <c r="AL283" s="26"/>
      <c r="AM283" s="26"/>
      <c r="AN283" s="26"/>
      <c r="AO283" s="26"/>
      <c r="AP283" s="26"/>
      <c r="AQ283" s="26"/>
      <c r="AR283" s="26"/>
      <c r="AS283" s="26"/>
      <c r="AT283" s="26"/>
      <c r="AU283" s="26"/>
      <c r="AV283" s="26"/>
      <c r="AW283" s="26"/>
      <c r="AX283" s="26"/>
      <c r="AY283" s="26"/>
      <c r="AZ283" s="26"/>
      <c r="BA283" s="26"/>
      <c r="BB283" s="26"/>
      <c r="BC283" s="26"/>
      <c r="BD283" s="26"/>
      <c r="BE283" s="26"/>
      <c r="BF283" s="26"/>
      <c r="BG283" s="26"/>
      <c r="BH283" s="26"/>
      <c r="BI283" s="26"/>
      <c r="BJ283" s="26"/>
      <c r="BK283" s="26"/>
      <c r="BL283" s="26"/>
      <c r="BM283" s="26"/>
      <c r="BN283" s="26"/>
      <c r="BO283" s="26"/>
      <c r="BP283" s="26"/>
      <c r="BQ283" s="26"/>
      <c r="BR283" s="26"/>
      <c r="BS283" s="26"/>
      <c r="BT283" s="26"/>
      <c r="BU283" s="26"/>
      <c r="BV283" s="26"/>
      <c r="BW283" s="26"/>
      <c r="BX283" s="26"/>
      <c r="BY283" s="26"/>
      <c r="BZ283" s="26"/>
      <c r="CA283" s="26"/>
      <c r="CB283" s="26"/>
      <c r="CC283" s="33"/>
      <c r="CD283" s="33">
        <v>56499767.509999998</v>
      </c>
    </row>
    <row r="284" spans="2:82" ht="51" x14ac:dyDescent="0.2">
      <c r="B284" s="1">
        <v>4</v>
      </c>
      <c r="C284" s="18">
        <v>1</v>
      </c>
      <c r="D284" s="18">
        <v>12</v>
      </c>
      <c r="E284" s="18">
        <v>1</v>
      </c>
      <c r="F284" s="18">
        <v>6</v>
      </c>
      <c r="G284" s="18"/>
      <c r="H284" s="34" t="s">
        <v>346</v>
      </c>
      <c r="I284" s="35">
        <v>1</v>
      </c>
      <c r="J284" s="36">
        <v>1</v>
      </c>
      <c r="K284" s="26">
        <v>13018417.51</v>
      </c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26"/>
      <c r="AK284" s="26"/>
      <c r="AL284" s="26"/>
      <c r="AM284" s="26"/>
      <c r="AN284" s="26"/>
      <c r="AO284" s="26"/>
      <c r="AP284" s="26"/>
      <c r="AQ284" s="26"/>
      <c r="AR284" s="26"/>
      <c r="AS284" s="26">
        <v>43481350</v>
      </c>
      <c r="AT284" s="26"/>
      <c r="AU284" s="26"/>
      <c r="AV284" s="26"/>
      <c r="AW284" s="26"/>
      <c r="AX284" s="26"/>
      <c r="AY284" s="26"/>
      <c r="AZ284" s="26"/>
      <c r="BA284" s="26"/>
      <c r="BB284" s="26"/>
      <c r="BC284" s="26"/>
      <c r="BD284" s="26"/>
      <c r="BE284" s="26"/>
      <c r="BF284" s="26"/>
      <c r="BG284" s="26"/>
      <c r="BH284" s="26"/>
      <c r="BI284" s="26"/>
      <c r="BJ284" s="26"/>
      <c r="BK284" s="26"/>
      <c r="BL284" s="26"/>
      <c r="BM284" s="26"/>
      <c r="BN284" s="26"/>
      <c r="BO284" s="26"/>
      <c r="BP284" s="26"/>
      <c r="BQ284" s="26"/>
      <c r="BR284" s="26"/>
      <c r="BS284" s="26"/>
      <c r="BT284" s="26"/>
      <c r="BU284" s="26"/>
      <c r="BV284" s="26"/>
      <c r="BW284" s="26"/>
      <c r="BX284" s="26"/>
      <c r="BY284" s="26"/>
      <c r="BZ284" s="26"/>
      <c r="CA284" s="26"/>
      <c r="CB284" s="26"/>
      <c r="CC284" s="35"/>
      <c r="CD284" s="35">
        <v>56499767.509999998</v>
      </c>
    </row>
    <row r="285" spans="2:82" ht="13.5" x14ac:dyDescent="0.2">
      <c r="B285" s="1">
        <v>3</v>
      </c>
      <c r="C285" s="30">
        <v>1</v>
      </c>
      <c r="D285" s="30">
        <v>12</v>
      </c>
      <c r="E285" s="37">
        <v>2</v>
      </c>
      <c r="F285" s="30"/>
      <c r="G285" s="30"/>
      <c r="H285" s="32" t="s">
        <v>347</v>
      </c>
      <c r="I285" s="33">
        <v>1</v>
      </c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  <c r="AK285" s="26"/>
      <c r="AL285" s="26"/>
      <c r="AM285" s="26"/>
      <c r="AN285" s="26"/>
      <c r="AO285" s="26"/>
      <c r="AP285" s="26"/>
      <c r="AQ285" s="26"/>
      <c r="AR285" s="26"/>
      <c r="AS285" s="26"/>
      <c r="AT285" s="26"/>
      <c r="AU285" s="26"/>
      <c r="AV285" s="26"/>
      <c r="AW285" s="26"/>
      <c r="AX285" s="26"/>
      <c r="AY285" s="26"/>
      <c r="AZ285" s="26"/>
      <c r="BA285" s="26"/>
      <c r="BB285" s="26"/>
      <c r="BC285" s="26"/>
      <c r="BD285" s="26"/>
      <c r="BE285" s="26"/>
      <c r="BF285" s="26"/>
      <c r="BG285" s="26"/>
      <c r="BH285" s="26"/>
      <c r="BI285" s="26"/>
      <c r="BJ285" s="26"/>
      <c r="BK285" s="26"/>
      <c r="BL285" s="26"/>
      <c r="BM285" s="26"/>
      <c r="BN285" s="26"/>
      <c r="BO285" s="26"/>
      <c r="BP285" s="26"/>
      <c r="BQ285" s="26"/>
      <c r="BR285" s="26"/>
      <c r="BS285" s="26"/>
      <c r="BT285" s="26"/>
      <c r="BU285" s="26"/>
      <c r="BV285" s="26"/>
      <c r="BW285" s="26"/>
      <c r="BX285" s="26"/>
      <c r="BY285" s="26"/>
      <c r="BZ285" s="26"/>
      <c r="CA285" s="26"/>
      <c r="CB285" s="26"/>
      <c r="CC285" s="33"/>
      <c r="CD285" s="33">
        <v>56499767.509999998</v>
      </c>
    </row>
    <row r="286" spans="2:82" ht="102" x14ac:dyDescent="0.2">
      <c r="B286" s="1">
        <v>4</v>
      </c>
      <c r="C286" s="18">
        <v>1</v>
      </c>
      <c r="D286" s="18">
        <v>12</v>
      </c>
      <c r="E286" s="18">
        <v>2</v>
      </c>
      <c r="F286" s="18">
        <v>1</v>
      </c>
      <c r="G286" s="18"/>
      <c r="H286" s="34" t="s">
        <v>348</v>
      </c>
      <c r="I286" s="35">
        <v>1</v>
      </c>
      <c r="J286" s="36">
        <v>1</v>
      </c>
      <c r="K286" s="26">
        <v>13018417.51</v>
      </c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  <c r="AJ286" s="26"/>
      <c r="AK286" s="26"/>
      <c r="AL286" s="26"/>
      <c r="AM286" s="26"/>
      <c r="AN286" s="26"/>
      <c r="AO286" s="26"/>
      <c r="AP286" s="26"/>
      <c r="AQ286" s="26"/>
      <c r="AR286" s="26"/>
      <c r="AS286" s="26">
        <v>43481350</v>
      </c>
      <c r="AT286" s="26"/>
      <c r="AU286" s="26"/>
      <c r="AV286" s="26"/>
      <c r="AW286" s="26"/>
      <c r="AX286" s="26"/>
      <c r="AY286" s="26"/>
      <c r="AZ286" s="26"/>
      <c r="BA286" s="26"/>
      <c r="BB286" s="26"/>
      <c r="BC286" s="26"/>
      <c r="BD286" s="26"/>
      <c r="BE286" s="26"/>
      <c r="BF286" s="26"/>
      <c r="BG286" s="26"/>
      <c r="BH286" s="26"/>
      <c r="BI286" s="26"/>
      <c r="BJ286" s="26"/>
      <c r="BK286" s="26"/>
      <c r="BL286" s="26"/>
      <c r="BM286" s="26"/>
      <c r="BN286" s="26"/>
      <c r="BO286" s="26"/>
      <c r="BP286" s="26"/>
      <c r="BQ286" s="26"/>
      <c r="BR286" s="26"/>
      <c r="BS286" s="26"/>
      <c r="BT286" s="26"/>
      <c r="BU286" s="26"/>
      <c r="BV286" s="26"/>
      <c r="BW286" s="26"/>
      <c r="BX286" s="26"/>
      <c r="BY286" s="26"/>
      <c r="BZ286" s="26"/>
      <c r="CA286" s="26"/>
      <c r="CB286" s="26"/>
      <c r="CC286" s="35"/>
      <c r="CD286" s="35">
        <v>56499767.509999998</v>
      </c>
    </row>
    <row r="287" spans="2:82" x14ac:dyDescent="0.2">
      <c r="B287" s="1">
        <v>1</v>
      </c>
      <c r="C287" s="24">
        <v>4</v>
      </c>
      <c r="D287" s="24"/>
      <c r="E287" s="24"/>
      <c r="F287" s="24"/>
      <c r="G287" s="24"/>
      <c r="H287" s="24" t="s">
        <v>190</v>
      </c>
      <c r="I287" s="25">
        <v>4</v>
      </c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26"/>
      <c r="AK287" s="26"/>
      <c r="AL287" s="26"/>
      <c r="AM287" s="26"/>
      <c r="AN287" s="26"/>
      <c r="AO287" s="26"/>
      <c r="AP287" s="26"/>
      <c r="AQ287" s="26"/>
      <c r="AR287" s="26"/>
      <c r="AS287" s="26"/>
      <c r="AT287" s="26"/>
      <c r="AU287" s="26"/>
      <c r="AV287" s="26"/>
      <c r="AW287" s="26"/>
      <c r="AX287" s="26"/>
      <c r="AY287" s="26"/>
      <c r="AZ287" s="26"/>
      <c r="BA287" s="26"/>
      <c r="BB287" s="26"/>
      <c r="BC287" s="26"/>
      <c r="BD287" s="26"/>
      <c r="BE287" s="26"/>
      <c r="BF287" s="26"/>
      <c r="BG287" s="26"/>
      <c r="BH287" s="26"/>
      <c r="BI287" s="26"/>
      <c r="BJ287" s="26"/>
      <c r="BK287" s="26"/>
      <c r="BL287" s="26"/>
      <c r="BM287" s="26"/>
      <c r="BN287" s="26"/>
      <c r="BO287" s="26"/>
      <c r="BP287" s="26"/>
      <c r="BQ287" s="26"/>
      <c r="BR287" s="26"/>
      <c r="BS287" s="26"/>
      <c r="BT287" s="26"/>
      <c r="BU287" s="26"/>
      <c r="BV287" s="26"/>
      <c r="BW287" s="26"/>
      <c r="BX287" s="26"/>
      <c r="BY287" s="26"/>
      <c r="BZ287" s="26"/>
      <c r="CA287" s="26"/>
      <c r="CB287" s="26"/>
      <c r="CC287" s="25"/>
      <c r="CD287" s="25">
        <v>2869731848.3653588</v>
      </c>
    </row>
    <row r="288" spans="2:82" x14ac:dyDescent="0.2">
      <c r="B288" s="1">
        <v>2</v>
      </c>
      <c r="C288" s="28">
        <v>4</v>
      </c>
      <c r="D288" s="28">
        <v>3</v>
      </c>
      <c r="E288" s="28"/>
      <c r="F288" s="28"/>
      <c r="G288" s="28"/>
      <c r="H288" s="28" t="s">
        <v>349</v>
      </c>
      <c r="I288" s="29">
        <v>4</v>
      </c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AI288" s="26"/>
      <c r="AJ288" s="26"/>
      <c r="AK288" s="26"/>
      <c r="AL288" s="26"/>
      <c r="AM288" s="26"/>
      <c r="AN288" s="26"/>
      <c r="AO288" s="26"/>
      <c r="AP288" s="26"/>
      <c r="AQ288" s="26"/>
      <c r="AR288" s="26"/>
      <c r="AS288" s="26"/>
      <c r="AT288" s="26"/>
      <c r="AU288" s="26"/>
      <c r="AV288" s="26"/>
      <c r="AW288" s="26"/>
      <c r="AX288" s="26"/>
      <c r="AY288" s="26"/>
      <c r="AZ288" s="26"/>
      <c r="BA288" s="26"/>
      <c r="BB288" s="26"/>
      <c r="BC288" s="26"/>
      <c r="BD288" s="26"/>
      <c r="BE288" s="26"/>
      <c r="BF288" s="26"/>
      <c r="BG288" s="26"/>
      <c r="BH288" s="26"/>
      <c r="BI288" s="26"/>
      <c r="BJ288" s="26"/>
      <c r="BK288" s="26"/>
      <c r="BL288" s="26"/>
      <c r="BM288" s="26"/>
      <c r="BN288" s="26"/>
      <c r="BO288" s="26"/>
      <c r="BP288" s="26"/>
      <c r="BQ288" s="26"/>
      <c r="BR288" s="26"/>
      <c r="BS288" s="26"/>
      <c r="BT288" s="26"/>
      <c r="BU288" s="26"/>
      <c r="BV288" s="26"/>
      <c r="BW288" s="26"/>
      <c r="BX288" s="26"/>
      <c r="BY288" s="26"/>
      <c r="BZ288" s="26"/>
      <c r="CA288" s="26"/>
      <c r="CB288" s="26"/>
      <c r="CC288" s="29"/>
      <c r="CD288" s="29">
        <v>2869731848.3653588</v>
      </c>
    </row>
    <row r="289" spans="2:82" ht="38.25" x14ac:dyDescent="0.2">
      <c r="B289" s="1">
        <v>3</v>
      </c>
      <c r="C289" s="30">
        <v>4</v>
      </c>
      <c r="D289" s="30">
        <v>3</v>
      </c>
      <c r="E289" s="37">
        <v>1</v>
      </c>
      <c r="F289" s="30"/>
      <c r="G289" s="30"/>
      <c r="H289" s="32" t="s">
        <v>209</v>
      </c>
      <c r="I289" s="33">
        <v>1</v>
      </c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  <c r="AR289" s="26"/>
      <c r="AS289" s="26"/>
      <c r="AT289" s="26"/>
      <c r="AU289" s="26"/>
      <c r="AV289" s="26"/>
      <c r="AW289" s="26"/>
      <c r="AX289" s="26"/>
      <c r="AY289" s="26"/>
      <c r="AZ289" s="26"/>
      <c r="BA289" s="26"/>
      <c r="BB289" s="26"/>
      <c r="BC289" s="26"/>
      <c r="BD289" s="26"/>
      <c r="BE289" s="26"/>
      <c r="BF289" s="26"/>
      <c r="BG289" s="26"/>
      <c r="BH289" s="26"/>
      <c r="BI289" s="26"/>
      <c r="BJ289" s="26"/>
      <c r="BK289" s="26"/>
      <c r="BL289" s="26"/>
      <c r="BM289" s="26"/>
      <c r="BN289" s="26"/>
      <c r="BO289" s="26"/>
      <c r="BP289" s="26"/>
      <c r="BQ289" s="26"/>
      <c r="BR289" s="26"/>
      <c r="BS289" s="26"/>
      <c r="BT289" s="26"/>
      <c r="BU289" s="26"/>
      <c r="BV289" s="26"/>
      <c r="BW289" s="26"/>
      <c r="BX289" s="26"/>
      <c r="BY289" s="26"/>
      <c r="BZ289" s="26"/>
      <c r="CA289" s="26"/>
      <c r="CB289" s="26"/>
      <c r="CC289" s="33"/>
      <c r="CD289" s="33">
        <v>1962517106.6586182</v>
      </c>
    </row>
    <row r="290" spans="2:82" ht="51" x14ac:dyDescent="0.2">
      <c r="B290" s="1">
        <v>4</v>
      </c>
      <c r="C290" s="18">
        <v>4</v>
      </c>
      <c r="D290" s="18">
        <v>3</v>
      </c>
      <c r="E290" s="18">
        <v>1</v>
      </c>
      <c r="F290" s="18">
        <v>7</v>
      </c>
      <c r="G290" s="18"/>
      <c r="H290" s="39" t="s">
        <v>350</v>
      </c>
      <c r="I290" s="35">
        <v>1</v>
      </c>
      <c r="J290" s="36">
        <v>1</v>
      </c>
      <c r="K290" s="26">
        <v>266724018</v>
      </c>
      <c r="L290" s="26"/>
      <c r="M290" s="26"/>
      <c r="N290" s="26"/>
      <c r="O290" s="26"/>
      <c r="P290" s="26">
        <v>1380527172.8224947</v>
      </c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  <c r="AJ290" s="26"/>
      <c r="AK290" s="26"/>
      <c r="AL290" s="26"/>
      <c r="AM290" s="26"/>
      <c r="AN290" s="26"/>
      <c r="AO290" s="26"/>
      <c r="AP290" s="26"/>
      <c r="AQ290" s="26"/>
      <c r="AR290" s="26"/>
      <c r="AS290" s="26"/>
      <c r="AT290" s="26"/>
      <c r="AU290" s="26"/>
      <c r="AV290" s="26"/>
      <c r="AW290" s="26"/>
      <c r="AX290" s="26"/>
      <c r="AY290" s="26"/>
      <c r="AZ290" s="26"/>
      <c r="BA290" s="26"/>
      <c r="BB290" s="26"/>
      <c r="BC290" s="26"/>
      <c r="BD290" s="26"/>
      <c r="BE290" s="26"/>
      <c r="BF290" s="26"/>
      <c r="BG290" s="26"/>
      <c r="BH290" s="26"/>
      <c r="BI290" s="26"/>
      <c r="BJ290" s="26"/>
      <c r="BK290" s="26">
        <v>315265915.83612347</v>
      </c>
      <c r="BL290" s="26"/>
      <c r="BM290" s="26"/>
      <c r="BN290" s="26"/>
      <c r="BO290" s="26"/>
      <c r="BP290" s="26"/>
      <c r="BQ290" s="26"/>
      <c r="BR290" s="26"/>
      <c r="BS290" s="26"/>
      <c r="BT290" s="26"/>
      <c r="BU290" s="26"/>
      <c r="BV290" s="26"/>
      <c r="BW290" s="26"/>
      <c r="BX290" s="26"/>
      <c r="BY290" s="26"/>
      <c r="BZ290" s="26"/>
      <c r="CA290" s="26"/>
      <c r="CB290" s="26"/>
      <c r="CC290" s="35"/>
      <c r="CD290" s="35">
        <v>1962517106.6586182</v>
      </c>
    </row>
    <row r="291" spans="2:82" ht="38.25" x14ac:dyDescent="0.2">
      <c r="B291" s="1">
        <v>3</v>
      </c>
      <c r="C291" s="30">
        <v>4</v>
      </c>
      <c r="D291" s="30">
        <v>3</v>
      </c>
      <c r="E291" s="37">
        <v>2</v>
      </c>
      <c r="F291" s="30"/>
      <c r="G291" s="30"/>
      <c r="H291" s="32" t="s">
        <v>351</v>
      </c>
      <c r="I291" s="33">
        <v>1</v>
      </c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/>
      <c r="AJ291" s="26"/>
      <c r="AK291" s="26"/>
      <c r="AL291" s="26"/>
      <c r="AM291" s="26"/>
      <c r="AN291" s="26"/>
      <c r="AO291" s="26"/>
      <c r="AP291" s="26"/>
      <c r="AQ291" s="26"/>
      <c r="AR291" s="26"/>
      <c r="AS291" s="26"/>
      <c r="AT291" s="26"/>
      <c r="AU291" s="26"/>
      <c r="AV291" s="26"/>
      <c r="AW291" s="26"/>
      <c r="AX291" s="26"/>
      <c r="AY291" s="26"/>
      <c r="AZ291" s="26"/>
      <c r="BA291" s="26"/>
      <c r="BB291" s="26"/>
      <c r="BC291" s="26"/>
      <c r="BD291" s="26"/>
      <c r="BE291" s="26"/>
      <c r="BF291" s="26"/>
      <c r="BG291" s="26"/>
      <c r="BH291" s="26"/>
      <c r="BI291" s="26"/>
      <c r="BJ291" s="26"/>
      <c r="BK291" s="26"/>
      <c r="BL291" s="26"/>
      <c r="BM291" s="26"/>
      <c r="BN291" s="26"/>
      <c r="BO291" s="26"/>
      <c r="BP291" s="26"/>
      <c r="BQ291" s="26"/>
      <c r="BR291" s="26"/>
      <c r="BS291" s="26"/>
      <c r="BT291" s="26"/>
      <c r="BU291" s="26"/>
      <c r="BV291" s="26"/>
      <c r="BW291" s="26"/>
      <c r="BX291" s="26"/>
      <c r="BY291" s="26"/>
      <c r="BZ291" s="26"/>
      <c r="CA291" s="26"/>
      <c r="CB291" s="26"/>
      <c r="CC291" s="33"/>
      <c r="CD291" s="33">
        <v>279098702</v>
      </c>
    </row>
    <row r="292" spans="2:82" ht="76.5" x14ac:dyDescent="0.2">
      <c r="B292" s="1">
        <v>4</v>
      </c>
      <c r="C292" s="18">
        <v>4</v>
      </c>
      <c r="D292" s="18">
        <v>3</v>
      </c>
      <c r="E292" s="18">
        <v>2</v>
      </c>
      <c r="F292" s="18">
        <v>3</v>
      </c>
      <c r="G292" s="18"/>
      <c r="H292" s="34" t="s">
        <v>352</v>
      </c>
      <c r="I292" s="35">
        <v>1</v>
      </c>
      <c r="J292" s="36">
        <v>1</v>
      </c>
      <c r="K292" s="26">
        <v>9101502</v>
      </c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26"/>
      <c r="AK292" s="26"/>
      <c r="AL292" s="26"/>
      <c r="AM292" s="26"/>
      <c r="AN292" s="26"/>
      <c r="AO292" s="26"/>
      <c r="AP292" s="26"/>
      <c r="AQ292" s="26"/>
      <c r="AR292" s="26"/>
      <c r="AS292" s="26">
        <v>269997200</v>
      </c>
      <c r="AT292" s="26"/>
      <c r="AU292" s="26"/>
      <c r="AV292" s="26"/>
      <c r="AW292" s="26"/>
      <c r="AX292" s="26"/>
      <c r="AY292" s="26"/>
      <c r="AZ292" s="26"/>
      <c r="BA292" s="26"/>
      <c r="BB292" s="26"/>
      <c r="BC292" s="26"/>
      <c r="BD292" s="26"/>
      <c r="BE292" s="26"/>
      <c r="BF292" s="26"/>
      <c r="BG292" s="26"/>
      <c r="BH292" s="26"/>
      <c r="BI292" s="26"/>
      <c r="BJ292" s="26"/>
      <c r="BK292" s="26"/>
      <c r="BL292" s="26"/>
      <c r="BM292" s="26"/>
      <c r="BN292" s="26"/>
      <c r="BO292" s="26"/>
      <c r="BP292" s="26"/>
      <c r="BQ292" s="26"/>
      <c r="BR292" s="26"/>
      <c r="BS292" s="26"/>
      <c r="BT292" s="26"/>
      <c r="BU292" s="26"/>
      <c r="BV292" s="26"/>
      <c r="BW292" s="26"/>
      <c r="BX292" s="26"/>
      <c r="BY292" s="26"/>
      <c r="BZ292" s="26"/>
      <c r="CA292" s="26"/>
      <c r="CB292" s="26"/>
      <c r="CC292" s="35"/>
      <c r="CD292" s="35">
        <v>279098702</v>
      </c>
    </row>
    <row r="293" spans="2:82" ht="51" x14ac:dyDescent="0.2">
      <c r="B293" s="1">
        <v>3</v>
      </c>
      <c r="C293" s="30">
        <v>4</v>
      </c>
      <c r="D293" s="30">
        <v>3</v>
      </c>
      <c r="E293" s="37">
        <v>3</v>
      </c>
      <c r="F293" s="30"/>
      <c r="G293" s="30"/>
      <c r="H293" s="32" t="s">
        <v>261</v>
      </c>
      <c r="I293" s="33">
        <v>1</v>
      </c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26"/>
      <c r="AK293" s="26"/>
      <c r="AL293" s="26"/>
      <c r="AM293" s="26"/>
      <c r="AN293" s="26"/>
      <c r="AO293" s="26"/>
      <c r="AP293" s="26"/>
      <c r="AQ293" s="26"/>
      <c r="AR293" s="26"/>
      <c r="AS293" s="26"/>
      <c r="AT293" s="26"/>
      <c r="AU293" s="26"/>
      <c r="AV293" s="26"/>
      <c r="AW293" s="26"/>
      <c r="AX293" s="26"/>
      <c r="AY293" s="26"/>
      <c r="AZ293" s="26"/>
      <c r="BA293" s="26"/>
      <c r="BB293" s="26"/>
      <c r="BC293" s="26"/>
      <c r="BD293" s="26"/>
      <c r="BE293" s="26"/>
      <c r="BF293" s="26"/>
      <c r="BG293" s="26"/>
      <c r="BH293" s="26"/>
      <c r="BI293" s="26"/>
      <c r="BJ293" s="26"/>
      <c r="BK293" s="26"/>
      <c r="BL293" s="26"/>
      <c r="BM293" s="26"/>
      <c r="BN293" s="26"/>
      <c r="BO293" s="26"/>
      <c r="BP293" s="26"/>
      <c r="BQ293" s="26"/>
      <c r="BR293" s="26"/>
      <c r="BS293" s="26"/>
      <c r="BT293" s="26"/>
      <c r="BU293" s="26"/>
      <c r="BV293" s="26"/>
      <c r="BW293" s="26"/>
      <c r="BX293" s="26"/>
      <c r="BY293" s="26"/>
      <c r="BZ293" s="26"/>
      <c r="CA293" s="26"/>
      <c r="CB293" s="26"/>
      <c r="CC293" s="33"/>
      <c r="CD293" s="33">
        <v>228991829.01000002</v>
      </c>
    </row>
    <row r="294" spans="2:82" ht="76.5" x14ac:dyDescent="0.2">
      <c r="B294" s="1">
        <v>4</v>
      </c>
      <c r="C294" s="18">
        <v>4</v>
      </c>
      <c r="D294" s="18">
        <v>3</v>
      </c>
      <c r="E294" s="18">
        <v>3</v>
      </c>
      <c r="F294" s="18">
        <v>8</v>
      </c>
      <c r="G294" s="18"/>
      <c r="H294" s="34" t="s">
        <v>353</v>
      </c>
      <c r="I294" s="35">
        <v>1</v>
      </c>
      <c r="J294" s="36">
        <v>1</v>
      </c>
      <c r="K294" s="26">
        <v>13018417.51</v>
      </c>
      <c r="L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AI294" s="26"/>
      <c r="AJ294" s="26"/>
      <c r="AK294" s="26"/>
      <c r="AL294" s="26"/>
      <c r="AM294" s="26"/>
      <c r="AN294" s="26"/>
      <c r="AO294" s="26"/>
      <c r="AP294" s="26"/>
      <c r="AQ294" s="26"/>
      <c r="AR294" s="26"/>
      <c r="AS294" s="26">
        <v>215973411.50000003</v>
      </c>
      <c r="AT294" s="26"/>
      <c r="AU294" s="26"/>
      <c r="AV294" s="26"/>
      <c r="AW294" s="26"/>
      <c r="AX294" s="26"/>
      <c r="AY294" s="26"/>
      <c r="AZ294" s="26"/>
      <c r="BA294" s="26"/>
      <c r="BB294" s="26"/>
      <c r="BC294" s="26"/>
      <c r="BD294" s="26"/>
      <c r="BE294" s="26"/>
      <c r="BF294" s="26"/>
      <c r="BG294" s="26"/>
      <c r="BH294" s="26"/>
      <c r="BI294" s="26"/>
      <c r="BJ294" s="26"/>
      <c r="BK294" s="26"/>
      <c r="BL294" s="26"/>
      <c r="BM294" s="26"/>
      <c r="BN294" s="26"/>
      <c r="BO294" s="26"/>
      <c r="BP294" s="26"/>
      <c r="BQ294" s="26"/>
      <c r="BR294" s="26"/>
      <c r="BS294" s="26"/>
      <c r="BT294" s="26"/>
      <c r="BU294" s="26"/>
      <c r="BV294" s="26"/>
      <c r="BW294" s="26"/>
      <c r="BX294" s="26"/>
      <c r="BY294" s="26"/>
      <c r="BZ294" s="26"/>
      <c r="CA294" s="26"/>
      <c r="CB294" s="26"/>
      <c r="CC294" s="35"/>
      <c r="CD294" s="35">
        <v>228991829.01000002</v>
      </c>
    </row>
    <row r="295" spans="2:82" ht="25.5" x14ac:dyDescent="0.2">
      <c r="B295" s="1">
        <v>3</v>
      </c>
      <c r="C295" s="30">
        <v>4</v>
      </c>
      <c r="D295" s="30">
        <v>3</v>
      </c>
      <c r="E295" s="37">
        <v>4</v>
      </c>
      <c r="F295" s="30"/>
      <c r="G295" s="30"/>
      <c r="H295" s="32" t="s">
        <v>311</v>
      </c>
      <c r="I295" s="33">
        <v>1</v>
      </c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26"/>
      <c r="AK295" s="26"/>
      <c r="AL295" s="26"/>
      <c r="AM295" s="26"/>
      <c r="AN295" s="26"/>
      <c r="AO295" s="26"/>
      <c r="AP295" s="26"/>
      <c r="AQ295" s="26"/>
      <c r="AR295" s="26"/>
      <c r="AS295" s="26"/>
      <c r="AT295" s="26"/>
      <c r="AU295" s="26"/>
      <c r="AV295" s="26"/>
      <c r="AW295" s="26"/>
      <c r="AX295" s="26"/>
      <c r="AY295" s="26"/>
      <c r="AZ295" s="26"/>
      <c r="BA295" s="26"/>
      <c r="BB295" s="26"/>
      <c r="BC295" s="26"/>
      <c r="BD295" s="26"/>
      <c r="BE295" s="26"/>
      <c r="BF295" s="26"/>
      <c r="BG295" s="26"/>
      <c r="BH295" s="26"/>
      <c r="BI295" s="26"/>
      <c r="BJ295" s="26"/>
      <c r="BK295" s="26"/>
      <c r="BL295" s="26"/>
      <c r="BM295" s="26"/>
      <c r="BN295" s="26"/>
      <c r="BO295" s="26"/>
      <c r="BP295" s="26"/>
      <c r="BQ295" s="26"/>
      <c r="BR295" s="26"/>
      <c r="BS295" s="26"/>
      <c r="BT295" s="26"/>
      <c r="BU295" s="26"/>
      <c r="BV295" s="26"/>
      <c r="BW295" s="26"/>
      <c r="BX295" s="26"/>
      <c r="BY295" s="26"/>
      <c r="BZ295" s="26"/>
      <c r="CA295" s="26"/>
      <c r="CB295" s="26"/>
      <c r="CC295" s="33"/>
      <c r="CD295" s="33">
        <v>399124210.69674075</v>
      </c>
    </row>
    <row r="296" spans="2:82" ht="76.5" x14ac:dyDescent="0.2">
      <c r="B296" s="1">
        <v>4</v>
      </c>
      <c r="C296" s="18">
        <v>4</v>
      </c>
      <c r="D296" s="18">
        <v>3</v>
      </c>
      <c r="E296" s="18">
        <v>4</v>
      </c>
      <c r="F296" s="18">
        <v>2</v>
      </c>
      <c r="G296" s="18"/>
      <c r="H296" s="39" t="s">
        <v>354</v>
      </c>
      <c r="I296" s="35">
        <v>1</v>
      </c>
      <c r="J296" s="36">
        <v>1</v>
      </c>
      <c r="K296" s="26">
        <v>13018417.51</v>
      </c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44">
        <v>386105793.18674076</v>
      </c>
      <c r="AB296" s="26"/>
      <c r="AC296" s="26"/>
      <c r="AD296" s="26"/>
      <c r="AE296" s="26"/>
      <c r="AF296" s="26"/>
      <c r="AG296" s="45">
        <v>0</v>
      </c>
      <c r="AH296" s="26"/>
      <c r="AI296" s="26"/>
      <c r="AJ296" s="26"/>
      <c r="AK296" s="26"/>
      <c r="AL296" s="26"/>
      <c r="AM296" s="26"/>
      <c r="AN296" s="26"/>
      <c r="AO296" s="26"/>
      <c r="AP296" s="26"/>
      <c r="AQ296" s="26"/>
      <c r="AR296" s="26"/>
      <c r="AS296" s="26">
        <v>0</v>
      </c>
      <c r="AT296" s="26"/>
      <c r="AU296" s="26"/>
      <c r="AV296" s="26"/>
      <c r="AW296" s="26"/>
      <c r="AX296" s="26"/>
      <c r="AY296" s="26"/>
      <c r="AZ296" s="26"/>
      <c r="BA296" s="26"/>
      <c r="BB296" s="26"/>
      <c r="BC296" s="26"/>
      <c r="BD296" s="26"/>
      <c r="BE296" s="26"/>
      <c r="BF296" s="26"/>
      <c r="BG296" s="26"/>
      <c r="BH296" s="26"/>
      <c r="BI296" s="26"/>
      <c r="BJ296" s="26"/>
      <c r="BK296" s="26"/>
      <c r="BL296" s="26"/>
      <c r="BM296" s="26"/>
      <c r="BN296" s="26"/>
      <c r="BO296" s="26"/>
      <c r="BP296" s="26"/>
      <c r="BQ296" s="26"/>
      <c r="BR296" s="26"/>
      <c r="BS296" s="26"/>
      <c r="BT296" s="26"/>
      <c r="BU296" s="26"/>
      <c r="BV296" s="26"/>
      <c r="BW296" s="26"/>
      <c r="BX296" s="26"/>
      <c r="BY296" s="26"/>
      <c r="BZ296" s="26"/>
      <c r="CA296" s="26"/>
      <c r="CB296" s="26"/>
      <c r="CC296" s="35"/>
      <c r="CD296" s="35">
        <v>399124210.69674075</v>
      </c>
    </row>
    <row r="297" spans="2:82" x14ac:dyDescent="0.2">
      <c r="B297" s="1">
        <v>1</v>
      </c>
      <c r="C297" s="24">
        <v>5</v>
      </c>
      <c r="D297" s="24"/>
      <c r="E297" s="24"/>
      <c r="F297" s="24"/>
      <c r="G297" s="24"/>
      <c r="H297" s="24" t="s">
        <v>212</v>
      </c>
      <c r="I297" s="25">
        <v>1</v>
      </c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  <c r="AK297" s="26"/>
      <c r="AL297" s="26"/>
      <c r="AM297" s="26"/>
      <c r="AN297" s="26"/>
      <c r="AO297" s="26"/>
      <c r="AP297" s="26"/>
      <c r="AQ297" s="26"/>
      <c r="AR297" s="26"/>
      <c r="AS297" s="26"/>
      <c r="AT297" s="26"/>
      <c r="AU297" s="26"/>
      <c r="AV297" s="26"/>
      <c r="AW297" s="26"/>
      <c r="AX297" s="26"/>
      <c r="AY297" s="26"/>
      <c r="AZ297" s="26"/>
      <c r="BA297" s="26"/>
      <c r="BB297" s="26"/>
      <c r="BC297" s="26"/>
      <c r="BD297" s="26"/>
      <c r="BE297" s="26"/>
      <c r="BF297" s="26"/>
      <c r="BG297" s="26"/>
      <c r="BH297" s="26"/>
      <c r="BI297" s="26"/>
      <c r="BJ297" s="26"/>
      <c r="BK297" s="26"/>
      <c r="BL297" s="26"/>
      <c r="BM297" s="26"/>
      <c r="BN297" s="26"/>
      <c r="BO297" s="26"/>
      <c r="BP297" s="26"/>
      <c r="BQ297" s="26"/>
      <c r="BR297" s="26"/>
      <c r="BS297" s="26"/>
      <c r="BT297" s="26"/>
      <c r="BU297" s="26"/>
      <c r="BV297" s="26"/>
      <c r="BW297" s="26"/>
      <c r="BX297" s="26"/>
      <c r="BY297" s="26"/>
      <c r="BZ297" s="26"/>
      <c r="CA297" s="26"/>
      <c r="CB297" s="26"/>
      <c r="CC297" s="25"/>
      <c r="CD297" s="25">
        <v>23733517.509999998</v>
      </c>
    </row>
    <row r="298" spans="2:82" x14ac:dyDescent="0.2">
      <c r="B298" s="1">
        <v>2</v>
      </c>
      <c r="C298" s="28">
        <v>5</v>
      </c>
      <c r="D298" s="28">
        <v>1</v>
      </c>
      <c r="E298" s="28"/>
      <c r="F298" s="28"/>
      <c r="G298" s="28"/>
      <c r="H298" s="28" t="s">
        <v>213</v>
      </c>
      <c r="I298" s="29">
        <v>1</v>
      </c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26"/>
      <c r="AK298" s="26"/>
      <c r="AL298" s="26"/>
      <c r="AM298" s="26"/>
      <c r="AN298" s="26"/>
      <c r="AO298" s="26"/>
      <c r="AP298" s="26"/>
      <c r="AQ298" s="26"/>
      <c r="AR298" s="26"/>
      <c r="AS298" s="26"/>
      <c r="AT298" s="26"/>
      <c r="AU298" s="26"/>
      <c r="AV298" s="26"/>
      <c r="AW298" s="26"/>
      <c r="AX298" s="26"/>
      <c r="AY298" s="26"/>
      <c r="AZ298" s="26"/>
      <c r="BA298" s="26"/>
      <c r="BB298" s="26"/>
      <c r="BC298" s="26"/>
      <c r="BD298" s="26"/>
      <c r="BE298" s="26"/>
      <c r="BF298" s="26"/>
      <c r="BG298" s="26"/>
      <c r="BH298" s="26"/>
      <c r="BI298" s="26"/>
      <c r="BJ298" s="26"/>
      <c r="BK298" s="26"/>
      <c r="BL298" s="26"/>
      <c r="BM298" s="26"/>
      <c r="BN298" s="26"/>
      <c r="BO298" s="26"/>
      <c r="BP298" s="26"/>
      <c r="BQ298" s="26"/>
      <c r="BR298" s="26"/>
      <c r="BS298" s="26"/>
      <c r="BT298" s="26"/>
      <c r="BU298" s="26"/>
      <c r="BV298" s="26"/>
      <c r="BW298" s="26"/>
      <c r="BX298" s="26"/>
      <c r="BY298" s="26"/>
      <c r="BZ298" s="26"/>
      <c r="CA298" s="26"/>
      <c r="CB298" s="26"/>
      <c r="CC298" s="29"/>
      <c r="CD298" s="29">
        <v>23733517.509999998</v>
      </c>
    </row>
    <row r="299" spans="2:82" ht="51" x14ac:dyDescent="0.2">
      <c r="B299" s="1">
        <v>3</v>
      </c>
      <c r="C299" s="30">
        <v>5</v>
      </c>
      <c r="D299" s="30">
        <v>1</v>
      </c>
      <c r="E299" s="37">
        <v>1</v>
      </c>
      <c r="F299" s="30"/>
      <c r="G299" s="30"/>
      <c r="H299" s="32" t="s">
        <v>205</v>
      </c>
      <c r="I299" s="33">
        <v>1</v>
      </c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  <c r="AJ299" s="26"/>
      <c r="AK299" s="26"/>
      <c r="AL299" s="26"/>
      <c r="AM299" s="26"/>
      <c r="AN299" s="26"/>
      <c r="AO299" s="26"/>
      <c r="AP299" s="26"/>
      <c r="AQ299" s="26"/>
      <c r="AR299" s="26"/>
      <c r="AS299" s="26"/>
      <c r="AT299" s="26"/>
      <c r="AU299" s="26"/>
      <c r="AV299" s="26"/>
      <c r="AW299" s="26"/>
      <c r="AX299" s="26"/>
      <c r="AY299" s="26"/>
      <c r="AZ299" s="26"/>
      <c r="BA299" s="26"/>
      <c r="BB299" s="26"/>
      <c r="BC299" s="26"/>
      <c r="BD299" s="26"/>
      <c r="BE299" s="26"/>
      <c r="BF299" s="26"/>
      <c r="BG299" s="26"/>
      <c r="BH299" s="26"/>
      <c r="BI299" s="26"/>
      <c r="BJ299" s="26"/>
      <c r="BK299" s="26"/>
      <c r="BL299" s="26"/>
      <c r="BM299" s="26"/>
      <c r="BN299" s="26"/>
      <c r="BO299" s="26"/>
      <c r="BP299" s="26"/>
      <c r="BQ299" s="26"/>
      <c r="BR299" s="26"/>
      <c r="BS299" s="26"/>
      <c r="BT299" s="26"/>
      <c r="BU299" s="26"/>
      <c r="BV299" s="26"/>
      <c r="BW299" s="26"/>
      <c r="BX299" s="26"/>
      <c r="BY299" s="26"/>
      <c r="BZ299" s="26"/>
      <c r="CA299" s="26"/>
      <c r="CB299" s="26"/>
      <c r="CC299" s="33"/>
      <c r="CD299" s="33">
        <v>23733517.509999998</v>
      </c>
    </row>
    <row r="300" spans="2:82" ht="63.75" x14ac:dyDescent="0.2">
      <c r="B300" s="1">
        <v>4</v>
      </c>
      <c r="C300" s="18">
        <v>5</v>
      </c>
      <c r="D300" s="18">
        <v>1</v>
      </c>
      <c r="E300" s="18">
        <v>1</v>
      </c>
      <c r="F300" s="18">
        <v>4</v>
      </c>
      <c r="G300" s="18"/>
      <c r="H300" s="34" t="s">
        <v>355</v>
      </c>
      <c r="I300" s="35">
        <v>1</v>
      </c>
      <c r="J300" s="36">
        <v>1</v>
      </c>
      <c r="K300" s="26">
        <v>13018417.51</v>
      </c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AI300" s="26"/>
      <c r="AJ300" s="26"/>
      <c r="AK300" s="26"/>
      <c r="AL300" s="26"/>
      <c r="AM300" s="26"/>
      <c r="AN300" s="26"/>
      <c r="AO300" s="26"/>
      <c r="AP300" s="26"/>
      <c r="AQ300" s="26"/>
      <c r="AR300" s="26"/>
      <c r="AS300" s="26">
        <v>10715100</v>
      </c>
      <c r="AT300" s="26"/>
      <c r="AU300" s="26"/>
      <c r="AV300" s="26"/>
      <c r="AW300" s="26"/>
      <c r="AX300" s="26"/>
      <c r="AY300" s="26"/>
      <c r="AZ300" s="26"/>
      <c r="BA300" s="26"/>
      <c r="BB300" s="26"/>
      <c r="BC300" s="26"/>
      <c r="BD300" s="26"/>
      <c r="BE300" s="26"/>
      <c r="BF300" s="26"/>
      <c r="BG300" s="26"/>
      <c r="BH300" s="26"/>
      <c r="BI300" s="26"/>
      <c r="BJ300" s="26"/>
      <c r="BK300" s="26"/>
      <c r="BL300" s="26"/>
      <c r="BM300" s="26"/>
      <c r="BN300" s="26"/>
      <c r="BO300" s="26"/>
      <c r="BP300" s="26"/>
      <c r="BQ300" s="26"/>
      <c r="BR300" s="26"/>
      <c r="BS300" s="26"/>
      <c r="BT300" s="26"/>
      <c r="BU300" s="26"/>
      <c r="BV300" s="26"/>
      <c r="BW300" s="26"/>
      <c r="BX300" s="26"/>
      <c r="BY300" s="26"/>
      <c r="BZ300" s="26"/>
      <c r="CA300" s="26"/>
      <c r="CB300" s="26"/>
      <c r="CC300" s="35"/>
      <c r="CD300" s="35">
        <v>23733517.509999998</v>
      </c>
    </row>
    <row r="301" spans="2:82" x14ac:dyDescent="0.2">
      <c r="B301" s="17">
        <v>0</v>
      </c>
      <c r="C301" s="19">
        <v>0</v>
      </c>
      <c r="D301" s="19"/>
      <c r="E301" s="19"/>
      <c r="F301" s="19"/>
      <c r="G301" s="20" t="s">
        <v>356</v>
      </c>
      <c r="H301" s="20" t="s">
        <v>357</v>
      </c>
      <c r="I301" s="21">
        <v>17</v>
      </c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AZ301" s="22"/>
      <c r="BA301" s="22"/>
      <c r="BB301" s="22"/>
      <c r="BC301" s="22"/>
      <c r="BD301" s="22"/>
      <c r="BE301" s="22"/>
      <c r="BF301" s="22"/>
      <c r="BG301" s="22"/>
      <c r="BH301" s="22"/>
      <c r="BI301" s="22"/>
      <c r="BJ301" s="22"/>
      <c r="BK301" s="22"/>
      <c r="BL301" s="22"/>
      <c r="BM301" s="22"/>
      <c r="BN301" s="22"/>
      <c r="BO301" s="22"/>
      <c r="BP301" s="22"/>
      <c r="BQ301" s="22"/>
      <c r="BR301" s="22"/>
      <c r="BS301" s="22"/>
      <c r="BT301" s="22"/>
      <c r="BU301" s="22"/>
      <c r="BV301" s="22"/>
      <c r="BW301" s="22"/>
      <c r="BX301" s="22"/>
      <c r="BY301" s="22"/>
      <c r="BZ301" s="22"/>
      <c r="CA301" s="22"/>
      <c r="CB301" s="22"/>
      <c r="CC301" s="21"/>
      <c r="CD301" s="21">
        <v>1723636682.4520087</v>
      </c>
    </row>
    <row r="302" spans="2:82" x14ac:dyDescent="0.2">
      <c r="B302" s="1">
        <v>1</v>
      </c>
      <c r="C302" s="24">
        <v>1</v>
      </c>
      <c r="D302" s="24"/>
      <c r="E302" s="24"/>
      <c r="F302" s="24"/>
      <c r="G302" s="24"/>
      <c r="H302" s="24" t="s">
        <v>203</v>
      </c>
      <c r="I302" s="25">
        <v>3</v>
      </c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  <c r="AI302" s="26"/>
      <c r="AJ302" s="26"/>
      <c r="AK302" s="26"/>
      <c r="AL302" s="26"/>
      <c r="AM302" s="26"/>
      <c r="AN302" s="26"/>
      <c r="AO302" s="26"/>
      <c r="AP302" s="26"/>
      <c r="AQ302" s="26"/>
      <c r="AR302" s="26"/>
      <c r="AS302" s="26"/>
      <c r="AT302" s="26"/>
      <c r="AU302" s="26"/>
      <c r="AV302" s="26"/>
      <c r="AW302" s="26"/>
      <c r="AX302" s="26"/>
      <c r="AY302" s="26"/>
      <c r="AZ302" s="26"/>
      <c r="BA302" s="26"/>
      <c r="BB302" s="26"/>
      <c r="BC302" s="26"/>
      <c r="BD302" s="26"/>
      <c r="BE302" s="26"/>
      <c r="BF302" s="26"/>
      <c r="BG302" s="26"/>
      <c r="BH302" s="26"/>
      <c r="BI302" s="26"/>
      <c r="BJ302" s="26"/>
      <c r="BK302" s="26"/>
      <c r="BL302" s="26"/>
      <c r="BM302" s="26"/>
      <c r="BN302" s="26"/>
      <c r="BO302" s="26"/>
      <c r="BP302" s="26"/>
      <c r="BQ302" s="26"/>
      <c r="BR302" s="26"/>
      <c r="BS302" s="26"/>
      <c r="BT302" s="26"/>
      <c r="BU302" s="26"/>
      <c r="BV302" s="26"/>
      <c r="BW302" s="26"/>
      <c r="BX302" s="26"/>
      <c r="BY302" s="26"/>
      <c r="BZ302" s="26"/>
      <c r="CA302" s="26"/>
      <c r="CB302" s="26"/>
      <c r="CC302" s="25"/>
      <c r="CD302" s="25">
        <v>196900491.83200872</v>
      </c>
    </row>
    <row r="303" spans="2:82" x14ac:dyDescent="0.2">
      <c r="B303" s="1">
        <v>2</v>
      </c>
      <c r="C303" s="28">
        <v>1</v>
      </c>
      <c r="D303" s="28">
        <v>11</v>
      </c>
      <c r="E303" s="28"/>
      <c r="F303" s="28"/>
      <c r="G303" s="28"/>
      <c r="H303" s="28" t="s">
        <v>267</v>
      </c>
      <c r="I303" s="29">
        <v>1</v>
      </c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  <c r="AJ303" s="26"/>
      <c r="AK303" s="26"/>
      <c r="AL303" s="26"/>
      <c r="AM303" s="26"/>
      <c r="AN303" s="26"/>
      <c r="AO303" s="26"/>
      <c r="AP303" s="26"/>
      <c r="AQ303" s="26"/>
      <c r="AR303" s="26"/>
      <c r="AS303" s="26"/>
      <c r="AT303" s="26"/>
      <c r="AU303" s="26"/>
      <c r="AV303" s="26"/>
      <c r="AW303" s="26"/>
      <c r="AX303" s="26"/>
      <c r="AY303" s="26"/>
      <c r="AZ303" s="26"/>
      <c r="BA303" s="26"/>
      <c r="BB303" s="26"/>
      <c r="BC303" s="26"/>
      <c r="BD303" s="26"/>
      <c r="BE303" s="26"/>
      <c r="BF303" s="26"/>
      <c r="BG303" s="26"/>
      <c r="BH303" s="26"/>
      <c r="BI303" s="26"/>
      <c r="BJ303" s="26"/>
      <c r="BK303" s="26"/>
      <c r="BL303" s="26"/>
      <c r="BM303" s="26"/>
      <c r="BN303" s="26"/>
      <c r="BO303" s="26"/>
      <c r="BP303" s="26"/>
      <c r="BQ303" s="26"/>
      <c r="BR303" s="26"/>
      <c r="BS303" s="26"/>
      <c r="BT303" s="26"/>
      <c r="BU303" s="26"/>
      <c r="BV303" s="26"/>
      <c r="BW303" s="26"/>
      <c r="BX303" s="26"/>
      <c r="BY303" s="26"/>
      <c r="BZ303" s="26"/>
      <c r="CA303" s="26"/>
      <c r="CB303" s="26"/>
      <c r="CC303" s="29"/>
      <c r="CD303" s="29">
        <v>40732314.650000006</v>
      </c>
    </row>
    <row r="304" spans="2:82" ht="38.25" x14ac:dyDescent="0.2">
      <c r="B304" s="1">
        <v>3</v>
      </c>
      <c r="C304" s="30">
        <v>1</v>
      </c>
      <c r="D304" s="30">
        <v>11</v>
      </c>
      <c r="E304" s="37">
        <v>3</v>
      </c>
      <c r="F304" s="30"/>
      <c r="G304" s="30"/>
      <c r="H304" s="32" t="s">
        <v>358</v>
      </c>
      <c r="I304" s="33">
        <v>1</v>
      </c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26"/>
      <c r="AJ304" s="26"/>
      <c r="AK304" s="26"/>
      <c r="AL304" s="26"/>
      <c r="AM304" s="26"/>
      <c r="AN304" s="26"/>
      <c r="AO304" s="26"/>
      <c r="AP304" s="26"/>
      <c r="AQ304" s="26"/>
      <c r="AR304" s="26"/>
      <c r="AS304" s="26"/>
      <c r="AT304" s="26"/>
      <c r="AU304" s="26"/>
      <c r="AV304" s="26"/>
      <c r="AW304" s="26"/>
      <c r="AX304" s="26"/>
      <c r="AY304" s="26"/>
      <c r="AZ304" s="26"/>
      <c r="BA304" s="26"/>
      <c r="BB304" s="26"/>
      <c r="BC304" s="26"/>
      <c r="BD304" s="26"/>
      <c r="BE304" s="26"/>
      <c r="BF304" s="26"/>
      <c r="BG304" s="26"/>
      <c r="BH304" s="26"/>
      <c r="BI304" s="26"/>
      <c r="BJ304" s="26"/>
      <c r="BK304" s="26"/>
      <c r="BL304" s="26"/>
      <c r="BM304" s="26"/>
      <c r="BN304" s="26"/>
      <c r="BO304" s="26"/>
      <c r="BP304" s="26"/>
      <c r="BQ304" s="26"/>
      <c r="BR304" s="26"/>
      <c r="BS304" s="26"/>
      <c r="BT304" s="26"/>
      <c r="BU304" s="26"/>
      <c r="BV304" s="26"/>
      <c r="BW304" s="26"/>
      <c r="BX304" s="26"/>
      <c r="BY304" s="26"/>
      <c r="BZ304" s="26"/>
      <c r="CA304" s="26"/>
      <c r="CB304" s="26"/>
      <c r="CC304" s="33"/>
      <c r="CD304" s="33">
        <v>40732314.650000006</v>
      </c>
    </row>
    <row r="305" spans="2:82" ht="76.5" x14ac:dyDescent="0.2">
      <c r="B305" s="1">
        <v>4</v>
      </c>
      <c r="C305" s="18">
        <v>1</v>
      </c>
      <c r="D305" s="18">
        <v>11</v>
      </c>
      <c r="E305" s="18">
        <v>3</v>
      </c>
      <c r="F305" s="18">
        <v>8</v>
      </c>
      <c r="G305" s="18"/>
      <c r="H305" s="34" t="s">
        <v>359</v>
      </c>
      <c r="I305" s="35">
        <v>1</v>
      </c>
      <c r="J305" s="36">
        <v>1</v>
      </c>
      <c r="K305" s="26">
        <v>20189602.900000002</v>
      </c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  <c r="AI305" s="26"/>
      <c r="AJ305" s="26"/>
      <c r="AK305" s="26"/>
      <c r="AL305" s="26"/>
      <c r="AM305" s="26"/>
      <c r="AN305" s="26"/>
      <c r="AO305" s="26"/>
      <c r="AP305" s="26"/>
      <c r="AQ305" s="26"/>
      <c r="AR305" s="26"/>
      <c r="AS305" s="26">
        <v>20542711.75</v>
      </c>
      <c r="AT305" s="26"/>
      <c r="AU305" s="26"/>
      <c r="AV305" s="26"/>
      <c r="AW305" s="26"/>
      <c r="AX305" s="26"/>
      <c r="AY305" s="26"/>
      <c r="AZ305" s="26"/>
      <c r="BA305" s="26"/>
      <c r="BB305" s="26"/>
      <c r="BC305" s="26"/>
      <c r="BD305" s="26"/>
      <c r="BE305" s="26"/>
      <c r="BF305" s="26"/>
      <c r="BG305" s="26"/>
      <c r="BH305" s="26"/>
      <c r="BI305" s="26"/>
      <c r="BJ305" s="26"/>
      <c r="BK305" s="26"/>
      <c r="BL305" s="26"/>
      <c r="BM305" s="26"/>
      <c r="BN305" s="26"/>
      <c r="BO305" s="26"/>
      <c r="BP305" s="26"/>
      <c r="BQ305" s="26"/>
      <c r="BR305" s="26"/>
      <c r="BS305" s="26"/>
      <c r="BT305" s="26"/>
      <c r="BU305" s="26"/>
      <c r="BV305" s="26"/>
      <c r="BW305" s="26"/>
      <c r="BX305" s="26"/>
      <c r="BY305" s="26"/>
      <c r="BZ305" s="26"/>
      <c r="CA305" s="26"/>
      <c r="CB305" s="26"/>
      <c r="CC305" s="35"/>
      <c r="CD305" s="35">
        <v>40732314.650000006</v>
      </c>
    </row>
    <row r="306" spans="2:82" x14ac:dyDescent="0.2">
      <c r="B306" s="1">
        <v>2</v>
      </c>
      <c r="C306" s="28">
        <v>1</v>
      </c>
      <c r="D306" s="28">
        <v>15</v>
      </c>
      <c r="E306" s="28"/>
      <c r="F306" s="28"/>
      <c r="G306" s="28"/>
      <c r="H306" s="28" t="s">
        <v>360</v>
      </c>
      <c r="I306" s="29">
        <v>2</v>
      </c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26"/>
      <c r="AJ306" s="26"/>
      <c r="AK306" s="26"/>
      <c r="AL306" s="26"/>
      <c r="AM306" s="26"/>
      <c r="AN306" s="26"/>
      <c r="AO306" s="26"/>
      <c r="AP306" s="26"/>
      <c r="AQ306" s="26"/>
      <c r="AR306" s="26"/>
      <c r="AS306" s="26"/>
      <c r="AT306" s="26"/>
      <c r="AU306" s="26"/>
      <c r="AV306" s="26"/>
      <c r="AW306" s="26"/>
      <c r="AX306" s="26"/>
      <c r="AY306" s="26"/>
      <c r="AZ306" s="26"/>
      <c r="BA306" s="26"/>
      <c r="BB306" s="26"/>
      <c r="BC306" s="26"/>
      <c r="BD306" s="26"/>
      <c r="BE306" s="26"/>
      <c r="BF306" s="26"/>
      <c r="BG306" s="26"/>
      <c r="BH306" s="26"/>
      <c r="BI306" s="26"/>
      <c r="BJ306" s="26"/>
      <c r="BK306" s="26"/>
      <c r="BL306" s="26"/>
      <c r="BM306" s="26"/>
      <c r="BN306" s="26"/>
      <c r="BO306" s="26"/>
      <c r="BP306" s="26"/>
      <c r="BQ306" s="26"/>
      <c r="BR306" s="26"/>
      <c r="BS306" s="26"/>
      <c r="BT306" s="26"/>
      <c r="BU306" s="26"/>
      <c r="BV306" s="26"/>
      <c r="BW306" s="26"/>
      <c r="BX306" s="26"/>
      <c r="BY306" s="26"/>
      <c r="BZ306" s="26"/>
      <c r="CA306" s="26"/>
      <c r="CB306" s="26"/>
      <c r="CC306" s="29"/>
      <c r="CD306" s="29">
        <v>156168177.18200871</v>
      </c>
    </row>
    <row r="307" spans="2:82" ht="38.25" x14ac:dyDescent="0.2">
      <c r="B307" s="1">
        <v>3</v>
      </c>
      <c r="C307" s="30">
        <v>1</v>
      </c>
      <c r="D307" s="30">
        <v>15</v>
      </c>
      <c r="E307" s="37">
        <v>2</v>
      </c>
      <c r="F307" s="30"/>
      <c r="G307" s="30"/>
      <c r="H307" s="32" t="s">
        <v>209</v>
      </c>
      <c r="I307" s="33">
        <v>1</v>
      </c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  <c r="AI307" s="26"/>
      <c r="AJ307" s="26"/>
      <c r="AK307" s="26"/>
      <c r="AL307" s="26"/>
      <c r="AM307" s="26"/>
      <c r="AN307" s="26"/>
      <c r="AO307" s="26"/>
      <c r="AP307" s="26"/>
      <c r="AQ307" s="26"/>
      <c r="AR307" s="26"/>
      <c r="AS307" s="26"/>
      <c r="AT307" s="26"/>
      <c r="AU307" s="26"/>
      <c r="AV307" s="26"/>
      <c r="AW307" s="26"/>
      <c r="AX307" s="26"/>
      <c r="AY307" s="26"/>
      <c r="AZ307" s="26"/>
      <c r="BA307" s="26"/>
      <c r="BB307" s="26"/>
      <c r="BC307" s="26"/>
      <c r="BD307" s="26"/>
      <c r="BE307" s="26"/>
      <c r="BF307" s="26"/>
      <c r="BG307" s="26"/>
      <c r="BH307" s="26"/>
      <c r="BI307" s="26"/>
      <c r="BJ307" s="26"/>
      <c r="BK307" s="26"/>
      <c r="BL307" s="26"/>
      <c r="BM307" s="26"/>
      <c r="BN307" s="26"/>
      <c r="BO307" s="26"/>
      <c r="BP307" s="26"/>
      <c r="BQ307" s="26"/>
      <c r="BR307" s="26"/>
      <c r="BS307" s="26"/>
      <c r="BT307" s="26"/>
      <c r="BU307" s="26"/>
      <c r="BV307" s="26"/>
      <c r="BW307" s="26"/>
      <c r="BX307" s="26"/>
      <c r="BY307" s="26"/>
      <c r="BZ307" s="26"/>
      <c r="CA307" s="26"/>
      <c r="CB307" s="26"/>
      <c r="CC307" s="33"/>
      <c r="CD307" s="33">
        <v>112182862.43200871</v>
      </c>
    </row>
    <row r="308" spans="2:82" ht="38.25" x14ac:dyDescent="0.2">
      <c r="B308" s="1">
        <v>4</v>
      </c>
      <c r="C308" s="18">
        <v>1</v>
      </c>
      <c r="D308" s="18">
        <v>15</v>
      </c>
      <c r="E308" s="18">
        <v>2</v>
      </c>
      <c r="F308" s="18">
        <v>10</v>
      </c>
      <c r="G308" s="18"/>
      <c r="H308" s="39" t="s">
        <v>361</v>
      </c>
      <c r="I308" s="35">
        <v>1</v>
      </c>
      <c r="J308" s="36">
        <v>1</v>
      </c>
      <c r="K308" s="26">
        <v>0</v>
      </c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>
        <v>92759374.563585013</v>
      </c>
      <c r="AH308" s="26"/>
      <c r="AI308" s="26"/>
      <c r="AJ308" s="26"/>
      <c r="AK308" s="26"/>
      <c r="AL308" s="26">
        <v>17972607.46544442</v>
      </c>
      <c r="AM308" s="26"/>
      <c r="AN308" s="26"/>
      <c r="AO308" s="26"/>
      <c r="AP308" s="26"/>
      <c r="AQ308" s="26"/>
      <c r="AR308" s="26"/>
      <c r="AS308" s="26"/>
      <c r="AT308" s="26"/>
      <c r="AU308" s="26"/>
      <c r="AV308" s="26"/>
      <c r="AW308" s="26"/>
      <c r="AX308" s="26"/>
      <c r="AY308" s="26"/>
      <c r="AZ308" s="26"/>
      <c r="BA308" s="26"/>
      <c r="BB308" s="26"/>
      <c r="BC308" s="26"/>
      <c r="BD308" s="26"/>
      <c r="BE308" s="26"/>
      <c r="BF308" s="26"/>
      <c r="BG308" s="26"/>
      <c r="BH308" s="26"/>
      <c r="BI308" s="26"/>
      <c r="BJ308" s="26"/>
      <c r="BK308" s="26"/>
      <c r="BL308" s="26"/>
      <c r="BM308" s="26"/>
      <c r="BN308" s="26"/>
      <c r="BO308" s="26"/>
      <c r="BP308" s="26"/>
      <c r="BQ308" s="26"/>
      <c r="BR308" s="26"/>
      <c r="BS308" s="26"/>
      <c r="BT308" s="26"/>
      <c r="BU308" s="26"/>
      <c r="BV308" s="26"/>
      <c r="BW308" s="26"/>
      <c r="BX308" s="26"/>
      <c r="BY308" s="26"/>
      <c r="BZ308" s="26">
        <v>1450880.4029792799</v>
      </c>
      <c r="CA308" s="26"/>
      <c r="CB308" s="26"/>
      <c r="CC308" s="35"/>
      <c r="CD308" s="35">
        <v>112182862.43200871</v>
      </c>
    </row>
    <row r="309" spans="2:82" ht="25.5" x14ac:dyDescent="0.2">
      <c r="B309" s="1">
        <v>3</v>
      </c>
      <c r="C309" s="30">
        <v>1</v>
      </c>
      <c r="D309" s="30">
        <v>15</v>
      </c>
      <c r="E309" s="37">
        <v>3</v>
      </c>
      <c r="F309" s="30"/>
      <c r="G309" s="30"/>
      <c r="H309" s="32" t="s">
        <v>239</v>
      </c>
      <c r="I309" s="33">
        <v>1</v>
      </c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  <c r="AI309" s="26"/>
      <c r="AJ309" s="26"/>
      <c r="AK309" s="26"/>
      <c r="AL309" s="26"/>
      <c r="AM309" s="26"/>
      <c r="AN309" s="26"/>
      <c r="AO309" s="26"/>
      <c r="AP309" s="26"/>
      <c r="AQ309" s="26"/>
      <c r="AR309" s="26"/>
      <c r="AS309" s="26"/>
      <c r="AT309" s="26"/>
      <c r="AU309" s="26"/>
      <c r="AV309" s="26"/>
      <c r="AW309" s="26"/>
      <c r="AX309" s="26"/>
      <c r="AY309" s="26"/>
      <c r="AZ309" s="26"/>
      <c r="BA309" s="26"/>
      <c r="BB309" s="26"/>
      <c r="BC309" s="26"/>
      <c r="BD309" s="26"/>
      <c r="BE309" s="26"/>
      <c r="BF309" s="26"/>
      <c r="BG309" s="26"/>
      <c r="BH309" s="26"/>
      <c r="BI309" s="26"/>
      <c r="BJ309" s="26"/>
      <c r="BK309" s="26"/>
      <c r="BL309" s="26"/>
      <c r="BM309" s="26"/>
      <c r="BN309" s="26"/>
      <c r="BO309" s="26"/>
      <c r="BP309" s="26"/>
      <c r="BQ309" s="26"/>
      <c r="BR309" s="26"/>
      <c r="BS309" s="26"/>
      <c r="BT309" s="26"/>
      <c r="BU309" s="26"/>
      <c r="BV309" s="26"/>
      <c r="BW309" s="26"/>
      <c r="BX309" s="26"/>
      <c r="BY309" s="26"/>
      <c r="BZ309" s="26"/>
      <c r="CA309" s="26"/>
      <c r="CB309" s="26"/>
      <c r="CC309" s="33"/>
      <c r="CD309" s="33">
        <v>43985314.75</v>
      </c>
    </row>
    <row r="310" spans="2:82" ht="51" x14ac:dyDescent="0.2">
      <c r="B310" s="1">
        <v>4</v>
      </c>
      <c r="C310" s="18">
        <v>1</v>
      </c>
      <c r="D310" s="18">
        <v>15</v>
      </c>
      <c r="E310" s="18">
        <v>3</v>
      </c>
      <c r="F310" s="18">
        <v>5</v>
      </c>
      <c r="G310" s="18"/>
      <c r="H310" s="34" t="s">
        <v>362</v>
      </c>
      <c r="I310" s="35">
        <v>1</v>
      </c>
      <c r="J310" s="36">
        <v>1</v>
      </c>
      <c r="K310" s="26">
        <v>23442603</v>
      </c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  <c r="AI310" s="26"/>
      <c r="AJ310" s="26"/>
      <c r="AK310" s="26"/>
      <c r="AL310" s="26"/>
      <c r="AM310" s="26"/>
      <c r="AN310" s="26"/>
      <c r="AO310" s="26"/>
      <c r="AP310" s="26"/>
      <c r="AQ310" s="26"/>
      <c r="AR310" s="26"/>
      <c r="AS310" s="26">
        <v>20542711.75</v>
      </c>
      <c r="AT310" s="26"/>
      <c r="AU310" s="26"/>
      <c r="AV310" s="26"/>
      <c r="AW310" s="26"/>
      <c r="AX310" s="26"/>
      <c r="AY310" s="26"/>
      <c r="AZ310" s="26"/>
      <c r="BA310" s="26"/>
      <c r="BB310" s="26"/>
      <c r="BC310" s="26"/>
      <c r="BD310" s="26"/>
      <c r="BE310" s="26"/>
      <c r="BF310" s="26"/>
      <c r="BG310" s="26"/>
      <c r="BH310" s="26"/>
      <c r="BI310" s="26"/>
      <c r="BJ310" s="26"/>
      <c r="BK310" s="26"/>
      <c r="BL310" s="26"/>
      <c r="BM310" s="26"/>
      <c r="BN310" s="26"/>
      <c r="BO310" s="26"/>
      <c r="BP310" s="26"/>
      <c r="BQ310" s="26"/>
      <c r="BR310" s="26"/>
      <c r="BS310" s="26"/>
      <c r="BT310" s="26"/>
      <c r="BU310" s="26"/>
      <c r="BV310" s="26"/>
      <c r="BW310" s="26"/>
      <c r="BX310" s="26"/>
      <c r="BY310" s="26"/>
      <c r="BZ310" s="26"/>
      <c r="CA310" s="26"/>
      <c r="CB310" s="26"/>
      <c r="CC310" s="35"/>
      <c r="CD310" s="35">
        <v>43985314.75</v>
      </c>
    </row>
    <row r="311" spans="2:82" x14ac:dyDescent="0.2">
      <c r="B311" s="1">
        <v>1</v>
      </c>
      <c r="C311" s="24">
        <v>2</v>
      </c>
      <c r="D311" s="24"/>
      <c r="E311" s="24"/>
      <c r="F311" s="24"/>
      <c r="G311" s="24"/>
      <c r="H311" s="24" t="s">
        <v>222</v>
      </c>
      <c r="I311" s="25">
        <v>9</v>
      </c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  <c r="AG311" s="26"/>
      <c r="AH311" s="26"/>
      <c r="AI311" s="26"/>
      <c r="AJ311" s="26"/>
      <c r="AK311" s="26"/>
      <c r="AL311" s="26"/>
      <c r="AM311" s="26"/>
      <c r="AN311" s="26"/>
      <c r="AO311" s="26"/>
      <c r="AP311" s="26"/>
      <c r="AQ311" s="26"/>
      <c r="AR311" s="26"/>
      <c r="AS311" s="26"/>
      <c r="AT311" s="26"/>
      <c r="AU311" s="26"/>
      <c r="AV311" s="26"/>
      <c r="AW311" s="26"/>
      <c r="AX311" s="26"/>
      <c r="AY311" s="26"/>
      <c r="AZ311" s="26"/>
      <c r="BA311" s="26"/>
      <c r="BB311" s="26"/>
      <c r="BC311" s="26"/>
      <c r="BD311" s="26"/>
      <c r="BE311" s="26"/>
      <c r="BF311" s="26"/>
      <c r="BG311" s="26"/>
      <c r="BH311" s="26"/>
      <c r="BI311" s="26"/>
      <c r="BJ311" s="26"/>
      <c r="BK311" s="26"/>
      <c r="BL311" s="26"/>
      <c r="BM311" s="26"/>
      <c r="BN311" s="26"/>
      <c r="BO311" s="26"/>
      <c r="BP311" s="26"/>
      <c r="BQ311" s="26"/>
      <c r="BR311" s="26"/>
      <c r="BS311" s="26"/>
      <c r="BT311" s="26"/>
      <c r="BU311" s="26"/>
      <c r="BV311" s="26"/>
      <c r="BW311" s="26"/>
      <c r="BX311" s="26"/>
      <c r="BY311" s="26"/>
      <c r="BZ311" s="26"/>
      <c r="CA311" s="26"/>
      <c r="CB311" s="26"/>
      <c r="CC311" s="25"/>
      <c r="CD311" s="25">
        <v>691108253.29333341</v>
      </c>
    </row>
    <row r="312" spans="2:82" x14ac:dyDescent="0.2">
      <c r="B312" s="1">
        <v>2</v>
      </c>
      <c r="C312" s="28">
        <v>2</v>
      </c>
      <c r="D312" s="28">
        <v>1</v>
      </c>
      <c r="E312" s="28"/>
      <c r="F312" s="28"/>
      <c r="G312" s="28"/>
      <c r="H312" s="28" t="s">
        <v>247</v>
      </c>
      <c r="I312" s="29">
        <v>5</v>
      </c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AI312" s="26"/>
      <c r="AJ312" s="26"/>
      <c r="AK312" s="26"/>
      <c r="AL312" s="26"/>
      <c r="AM312" s="26"/>
      <c r="AN312" s="26"/>
      <c r="AO312" s="26"/>
      <c r="AP312" s="26"/>
      <c r="AQ312" s="26"/>
      <c r="AR312" s="26"/>
      <c r="AS312" s="26"/>
      <c r="AT312" s="26"/>
      <c r="AU312" s="26"/>
      <c r="AV312" s="26"/>
      <c r="AW312" s="26"/>
      <c r="AX312" s="26"/>
      <c r="AY312" s="26"/>
      <c r="AZ312" s="26"/>
      <c r="BA312" s="26"/>
      <c r="BB312" s="26"/>
      <c r="BC312" s="26"/>
      <c r="BD312" s="26"/>
      <c r="BE312" s="26"/>
      <c r="BF312" s="26"/>
      <c r="BG312" s="26"/>
      <c r="BH312" s="26"/>
      <c r="BI312" s="26"/>
      <c r="BJ312" s="26"/>
      <c r="BK312" s="26"/>
      <c r="BL312" s="26"/>
      <c r="BM312" s="26"/>
      <c r="BN312" s="26"/>
      <c r="BO312" s="26"/>
      <c r="BP312" s="26"/>
      <c r="BQ312" s="26"/>
      <c r="BR312" s="26"/>
      <c r="BS312" s="26"/>
      <c r="BT312" s="26"/>
      <c r="BU312" s="26"/>
      <c r="BV312" s="26"/>
      <c r="BW312" s="26"/>
      <c r="BX312" s="26"/>
      <c r="BY312" s="26"/>
      <c r="BZ312" s="26"/>
      <c r="CA312" s="26"/>
      <c r="CB312" s="26"/>
      <c r="CC312" s="29"/>
      <c r="CD312" s="29">
        <v>334101981.40000004</v>
      </c>
    </row>
    <row r="313" spans="2:82" ht="38.25" x14ac:dyDescent="0.2">
      <c r="B313" s="1">
        <v>3</v>
      </c>
      <c r="C313" s="30">
        <v>2</v>
      </c>
      <c r="D313" s="30">
        <v>1</v>
      </c>
      <c r="E313" s="37">
        <v>1</v>
      </c>
      <c r="F313" s="30"/>
      <c r="G313" s="30"/>
      <c r="H313" s="32" t="s">
        <v>358</v>
      </c>
      <c r="I313" s="33">
        <v>1</v>
      </c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  <c r="AG313" s="26"/>
      <c r="AH313" s="26"/>
      <c r="AI313" s="26"/>
      <c r="AJ313" s="26"/>
      <c r="AK313" s="26"/>
      <c r="AL313" s="26"/>
      <c r="AM313" s="26"/>
      <c r="AN313" s="26"/>
      <c r="AO313" s="26"/>
      <c r="AP313" s="26"/>
      <c r="AQ313" s="26"/>
      <c r="AR313" s="26"/>
      <c r="AS313" s="26"/>
      <c r="AT313" s="26"/>
      <c r="AU313" s="26"/>
      <c r="AV313" s="26"/>
      <c r="AW313" s="26"/>
      <c r="AX313" s="26"/>
      <c r="AY313" s="26"/>
      <c r="AZ313" s="26"/>
      <c r="BA313" s="26"/>
      <c r="BB313" s="26"/>
      <c r="BC313" s="26"/>
      <c r="BD313" s="26"/>
      <c r="BE313" s="26"/>
      <c r="BF313" s="26"/>
      <c r="BG313" s="26"/>
      <c r="BH313" s="26"/>
      <c r="BI313" s="26"/>
      <c r="BJ313" s="26"/>
      <c r="BK313" s="26"/>
      <c r="BL313" s="26"/>
      <c r="BM313" s="26"/>
      <c r="BN313" s="26"/>
      <c r="BO313" s="26"/>
      <c r="BP313" s="26"/>
      <c r="BQ313" s="26"/>
      <c r="BR313" s="26"/>
      <c r="BS313" s="26"/>
      <c r="BT313" s="26"/>
      <c r="BU313" s="26"/>
      <c r="BV313" s="26"/>
      <c r="BW313" s="26"/>
      <c r="BX313" s="26"/>
      <c r="BY313" s="26"/>
      <c r="BZ313" s="26"/>
      <c r="CA313" s="26"/>
      <c r="CB313" s="26"/>
      <c r="CC313" s="33"/>
      <c r="CD313" s="33">
        <v>69106749.200000003</v>
      </c>
    </row>
    <row r="314" spans="2:82" ht="76.5" x14ac:dyDescent="0.2">
      <c r="B314" s="1">
        <v>4</v>
      </c>
      <c r="C314" s="18">
        <v>2</v>
      </c>
      <c r="D314" s="18">
        <v>1</v>
      </c>
      <c r="E314" s="18">
        <v>1</v>
      </c>
      <c r="F314" s="18">
        <v>8</v>
      </c>
      <c r="G314" s="18"/>
      <c r="H314" s="34" t="s">
        <v>359</v>
      </c>
      <c r="I314" s="35">
        <v>1</v>
      </c>
      <c r="J314" s="36">
        <v>1</v>
      </c>
      <c r="K314" s="26">
        <v>20189602.900000002</v>
      </c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  <c r="AG314" s="26"/>
      <c r="AH314" s="26"/>
      <c r="AI314" s="26"/>
      <c r="AJ314" s="26"/>
      <c r="AK314" s="26"/>
      <c r="AL314" s="26"/>
      <c r="AM314" s="26"/>
      <c r="AN314" s="26"/>
      <c r="AO314" s="26"/>
      <c r="AP314" s="26"/>
      <c r="AQ314" s="26"/>
      <c r="AR314" s="26"/>
      <c r="AS314" s="26">
        <v>48917146.300000004</v>
      </c>
      <c r="AT314" s="26"/>
      <c r="AU314" s="26"/>
      <c r="AV314" s="26"/>
      <c r="AW314" s="26"/>
      <c r="AX314" s="26"/>
      <c r="AY314" s="26"/>
      <c r="AZ314" s="26"/>
      <c r="BA314" s="26"/>
      <c r="BB314" s="26"/>
      <c r="BC314" s="26"/>
      <c r="BD314" s="26"/>
      <c r="BE314" s="26"/>
      <c r="BF314" s="26"/>
      <c r="BG314" s="26"/>
      <c r="BH314" s="26"/>
      <c r="BI314" s="26"/>
      <c r="BJ314" s="26"/>
      <c r="BK314" s="26"/>
      <c r="BL314" s="26"/>
      <c r="BM314" s="26"/>
      <c r="BN314" s="26"/>
      <c r="BO314" s="26"/>
      <c r="BP314" s="26"/>
      <c r="BQ314" s="26"/>
      <c r="BR314" s="26"/>
      <c r="BS314" s="26"/>
      <c r="BT314" s="26"/>
      <c r="BU314" s="26"/>
      <c r="BV314" s="26"/>
      <c r="BW314" s="26"/>
      <c r="BX314" s="26"/>
      <c r="BY314" s="26"/>
      <c r="BZ314" s="26"/>
      <c r="CA314" s="26"/>
      <c r="CB314" s="26"/>
      <c r="CC314" s="35"/>
      <c r="CD314" s="35">
        <v>69106749.200000003</v>
      </c>
    </row>
    <row r="315" spans="2:82" ht="38.25" x14ac:dyDescent="0.2">
      <c r="B315" s="1">
        <v>3</v>
      </c>
      <c r="C315" s="30">
        <v>2</v>
      </c>
      <c r="D315" s="30">
        <v>1</v>
      </c>
      <c r="E315" s="37">
        <v>2</v>
      </c>
      <c r="F315" s="30"/>
      <c r="G315" s="30"/>
      <c r="H315" s="32" t="s">
        <v>209</v>
      </c>
      <c r="I315" s="33">
        <v>1</v>
      </c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  <c r="AG315" s="26"/>
      <c r="AH315" s="26"/>
      <c r="AI315" s="26"/>
      <c r="AJ315" s="26"/>
      <c r="AK315" s="26"/>
      <c r="AL315" s="26"/>
      <c r="AM315" s="26"/>
      <c r="AN315" s="26"/>
      <c r="AO315" s="26"/>
      <c r="AP315" s="26"/>
      <c r="AQ315" s="26"/>
      <c r="AR315" s="26"/>
      <c r="AS315" s="26"/>
      <c r="AT315" s="26"/>
      <c r="AU315" s="26"/>
      <c r="AV315" s="26"/>
      <c r="AW315" s="26"/>
      <c r="AX315" s="26"/>
      <c r="AY315" s="26"/>
      <c r="AZ315" s="26"/>
      <c r="BA315" s="26"/>
      <c r="BB315" s="26"/>
      <c r="BC315" s="26"/>
      <c r="BD315" s="26"/>
      <c r="BE315" s="26"/>
      <c r="BF315" s="26"/>
      <c r="BG315" s="26"/>
      <c r="BH315" s="26"/>
      <c r="BI315" s="26"/>
      <c r="BJ315" s="26"/>
      <c r="BK315" s="26"/>
      <c r="BL315" s="26"/>
      <c r="BM315" s="26"/>
      <c r="BN315" s="26"/>
      <c r="BO315" s="26"/>
      <c r="BP315" s="26"/>
      <c r="BQ315" s="26"/>
      <c r="BR315" s="26"/>
      <c r="BS315" s="26"/>
      <c r="BT315" s="26"/>
      <c r="BU315" s="26"/>
      <c r="BV315" s="26"/>
      <c r="BW315" s="26"/>
      <c r="BX315" s="26"/>
      <c r="BY315" s="26"/>
      <c r="BZ315" s="26"/>
      <c r="CA315" s="26"/>
      <c r="CB315" s="26"/>
      <c r="CC315" s="33"/>
      <c r="CD315" s="33">
        <v>60226889.800000004</v>
      </c>
    </row>
    <row r="316" spans="2:82" ht="89.25" x14ac:dyDescent="0.2">
      <c r="B316" s="1">
        <v>4</v>
      </c>
      <c r="C316" s="18">
        <v>2</v>
      </c>
      <c r="D316" s="18">
        <v>1</v>
      </c>
      <c r="E316" s="18">
        <v>2</v>
      </c>
      <c r="F316" s="18">
        <v>11</v>
      </c>
      <c r="G316" s="18"/>
      <c r="H316" s="34" t="s">
        <v>363</v>
      </c>
      <c r="I316" s="35">
        <v>1</v>
      </c>
      <c r="J316" s="36">
        <v>1</v>
      </c>
      <c r="K316" s="26">
        <v>11309743.5</v>
      </c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/>
      <c r="AJ316" s="26"/>
      <c r="AK316" s="26"/>
      <c r="AL316" s="26"/>
      <c r="AM316" s="26"/>
      <c r="AN316" s="26"/>
      <c r="AO316" s="26"/>
      <c r="AP316" s="26"/>
      <c r="AQ316" s="26"/>
      <c r="AR316" s="26"/>
      <c r="AS316" s="26">
        <v>48917146.300000004</v>
      </c>
      <c r="AT316" s="26"/>
      <c r="AU316" s="26"/>
      <c r="AV316" s="26"/>
      <c r="AW316" s="26"/>
      <c r="AX316" s="26"/>
      <c r="AY316" s="26"/>
      <c r="AZ316" s="26"/>
      <c r="BA316" s="26"/>
      <c r="BB316" s="26"/>
      <c r="BC316" s="26"/>
      <c r="BD316" s="26"/>
      <c r="BE316" s="26"/>
      <c r="BF316" s="26"/>
      <c r="BG316" s="26"/>
      <c r="BH316" s="26"/>
      <c r="BI316" s="26"/>
      <c r="BJ316" s="26"/>
      <c r="BK316" s="26"/>
      <c r="BL316" s="26"/>
      <c r="BM316" s="26"/>
      <c r="BN316" s="26"/>
      <c r="BO316" s="26"/>
      <c r="BP316" s="26"/>
      <c r="BQ316" s="26"/>
      <c r="BR316" s="26"/>
      <c r="BS316" s="26"/>
      <c r="BT316" s="26"/>
      <c r="BU316" s="26"/>
      <c r="BV316" s="26"/>
      <c r="BW316" s="26"/>
      <c r="BX316" s="26"/>
      <c r="BY316" s="26"/>
      <c r="BZ316" s="26"/>
      <c r="CA316" s="26"/>
      <c r="CB316" s="26"/>
      <c r="CC316" s="35"/>
      <c r="CD316" s="35">
        <v>60226889.800000004</v>
      </c>
    </row>
    <row r="317" spans="2:82" ht="51" x14ac:dyDescent="0.2">
      <c r="B317" s="1">
        <v>3</v>
      </c>
      <c r="C317" s="30">
        <v>2</v>
      </c>
      <c r="D317" s="30">
        <v>1</v>
      </c>
      <c r="E317" s="37">
        <v>3</v>
      </c>
      <c r="F317" s="30"/>
      <c r="G317" s="30"/>
      <c r="H317" s="32" t="s">
        <v>261</v>
      </c>
      <c r="I317" s="33">
        <v>1</v>
      </c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AI317" s="26"/>
      <c r="AJ317" s="26"/>
      <c r="AK317" s="26"/>
      <c r="AL317" s="26"/>
      <c r="AM317" s="26"/>
      <c r="AN317" s="26"/>
      <c r="AO317" s="26"/>
      <c r="AP317" s="26"/>
      <c r="AQ317" s="26"/>
      <c r="AR317" s="26"/>
      <c r="AS317" s="26"/>
      <c r="AT317" s="26"/>
      <c r="AU317" s="26"/>
      <c r="AV317" s="26"/>
      <c r="AW317" s="26"/>
      <c r="AX317" s="26"/>
      <c r="AY317" s="26"/>
      <c r="AZ317" s="26"/>
      <c r="BA317" s="26"/>
      <c r="BB317" s="26"/>
      <c r="BC317" s="26"/>
      <c r="BD317" s="26"/>
      <c r="BE317" s="26"/>
      <c r="BF317" s="26"/>
      <c r="BG317" s="26"/>
      <c r="BH317" s="26"/>
      <c r="BI317" s="26"/>
      <c r="BJ317" s="26"/>
      <c r="BK317" s="26"/>
      <c r="BL317" s="26"/>
      <c r="BM317" s="26"/>
      <c r="BN317" s="26"/>
      <c r="BO317" s="26"/>
      <c r="BP317" s="26"/>
      <c r="BQ317" s="26"/>
      <c r="BR317" s="26"/>
      <c r="BS317" s="26"/>
      <c r="BT317" s="26"/>
      <c r="BU317" s="26"/>
      <c r="BV317" s="26"/>
      <c r="BW317" s="26"/>
      <c r="BX317" s="26"/>
      <c r="BY317" s="26"/>
      <c r="BZ317" s="26"/>
      <c r="CA317" s="26"/>
      <c r="CB317" s="26"/>
      <c r="CC317" s="33"/>
      <c r="CD317" s="33">
        <v>72270726.300000012</v>
      </c>
    </row>
    <row r="318" spans="2:82" ht="89.25" x14ac:dyDescent="0.2">
      <c r="B318" s="1">
        <v>4</v>
      </c>
      <c r="C318" s="18">
        <v>2</v>
      </c>
      <c r="D318" s="18">
        <v>1</v>
      </c>
      <c r="E318" s="18">
        <v>3</v>
      </c>
      <c r="F318" s="18">
        <v>12</v>
      </c>
      <c r="G318" s="18"/>
      <c r="H318" s="34" t="s">
        <v>364</v>
      </c>
      <c r="I318" s="35">
        <v>1</v>
      </c>
      <c r="J318" s="36">
        <v>1</v>
      </c>
      <c r="K318" s="26">
        <v>23353580</v>
      </c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  <c r="AI318" s="26"/>
      <c r="AJ318" s="26"/>
      <c r="AK318" s="26"/>
      <c r="AL318" s="26"/>
      <c r="AM318" s="26"/>
      <c r="AN318" s="26"/>
      <c r="AO318" s="26"/>
      <c r="AP318" s="26"/>
      <c r="AQ318" s="26"/>
      <c r="AR318" s="26"/>
      <c r="AS318" s="26">
        <v>48917146.300000004</v>
      </c>
      <c r="AT318" s="26"/>
      <c r="AU318" s="26"/>
      <c r="AV318" s="26"/>
      <c r="AW318" s="26"/>
      <c r="AX318" s="26"/>
      <c r="AY318" s="26"/>
      <c r="AZ318" s="26"/>
      <c r="BA318" s="26"/>
      <c r="BB318" s="26"/>
      <c r="BC318" s="26"/>
      <c r="BD318" s="26"/>
      <c r="BE318" s="26"/>
      <c r="BF318" s="26"/>
      <c r="BG318" s="26"/>
      <c r="BH318" s="26"/>
      <c r="BI318" s="26"/>
      <c r="BJ318" s="26"/>
      <c r="BK318" s="26"/>
      <c r="BL318" s="26"/>
      <c r="BM318" s="26"/>
      <c r="BN318" s="26"/>
      <c r="BO318" s="26"/>
      <c r="BP318" s="26"/>
      <c r="BQ318" s="26"/>
      <c r="BR318" s="26"/>
      <c r="BS318" s="26"/>
      <c r="BT318" s="26"/>
      <c r="BU318" s="26"/>
      <c r="BV318" s="26"/>
      <c r="BW318" s="26"/>
      <c r="BX318" s="26"/>
      <c r="BY318" s="26"/>
      <c r="BZ318" s="26"/>
      <c r="CA318" s="26"/>
      <c r="CB318" s="26"/>
      <c r="CC318" s="35"/>
      <c r="CD318" s="35">
        <v>72270726.300000012</v>
      </c>
    </row>
    <row r="319" spans="2:82" ht="25.5" x14ac:dyDescent="0.2">
      <c r="B319" s="1">
        <v>3</v>
      </c>
      <c r="C319" s="30">
        <v>2</v>
      </c>
      <c r="D319" s="30">
        <v>1</v>
      </c>
      <c r="E319" s="37">
        <v>4</v>
      </c>
      <c r="F319" s="30"/>
      <c r="G319" s="30"/>
      <c r="H319" s="32" t="s">
        <v>365</v>
      </c>
      <c r="I319" s="33">
        <v>1</v>
      </c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  <c r="AI319" s="26"/>
      <c r="AJ319" s="26"/>
      <c r="AK319" s="26"/>
      <c r="AL319" s="26"/>
      <c r="AM319" s="26"/>
      <c r="AN319" s="26"/>
      <c r="AO319" s="26"/>
      <c r="AP319" s="26"/>
      <c r="AQ319" s="26"/>
      <c r="AR319" s="26"/>
      <c r="AS319" s="26"/>
      <c r="AT319" s="26"/>
      <c r="AU319" s="26"/>
      <c r="AV319" s="26"/>
      <c r="AW319" s="26"/>
      <c r="AX319" s="26"/>
      <c r="AY319" s="26"/>
      <c r="AZ319" s="26"/>
      <c r="BA319" s="26"/>
      <c r="BB319" s="26"/>
      <c r="BC319" s="26"/>
      <c r="BD319" s="26"/>
      <c r="BE319" s="26"/>
      <c r="BF319" s="26"/>
      <c r="BG319" s="26"/>
      <c r="BH319" s="26"/>
      <c r="BI319" s="26"/>
      <c r="BJ319" s="26"/>
      <c r="BK319" s="26"/>
      <c r="BL319" s="26"/>
      <c r="BM319" s="26"/>
      <c r="BN319" s="26"/>
      <c r="BO319" s="26"/>
      <c r="BP319" s="26"/>
      <c r="BQ319" s="26"/>
      <c r="BR319" s="26"/>
      <c r="BS319" s="26"/>
      <c r="BT319" s="26"/>
      <c r="BU319" s="26"/>
      <c r="BV319" s="26"/>
      <c r="BW319" s="26"/>
      <c r="BX319" s="26"/>
      <c r="BY319" s="26"/>
      <c r="BZ319" s="26"/>
      <c r="CA319" s="26"/>
      <c r="CB319" s="26"/>
      <c r="CC319" s="33"/>
      <c r="CD319" s="33">
        <v>72270726.300000012</v>
      </c>
    </row>
    <row r="320" spans="2:82" ht="38.25" x14ac:dyDescent="0.2">
      <c r="B320" s="1">
        <v>4</v>
      </c>
      <c r="C320" s="18">
        <v>2</v>
      </c>
      <c r="D320" s="18">
        <v>1</v>
      </c>
      <c r="E320" s="18">
        <v>4</v>
      </c>
      <c r="F320" s="18">
        <v>7</v>
      </c>
      <c r="G320" s="18"/>
      <c r="H320" s="34" t="s">
        <v>366</v>
      </c>
      <c r="I320" s="35">
        <v>1</v>
      </c>
      <c r="J320" s="36">
        <v>1</v>
      </c>
      <c r="K320" s="26">
        <v>23353580</v>
      </c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  <c r="AG320" s="26"/>
      <c r="AH320" s="26"/>
      <c r="AI320" s="26"/>
      <c r="AJ320" s="26"/>
      <c r="AK320" s="26"/>
      <c r="AL320" s="26"/>
      <c r="AM320" s="26"/>
      <c r="AN320" s="26"/>
      <c r="AO320" s="26"/>
      <c r="AP320" s="26"/>
      <c r="AQ320" s="26"/>
      <c r="AR320" s="26"/>
      <c r="AS320" s="26">
        <v>48917146.300000004</v>
      </c>
      <c r="AT320" s="26"/>
      <c r="AU320" s="26"/>
      <c r="AV320" s="26"/>
      <c r="AW320" s="26"/>
      <c r="AX320" s="26"/>
      <c r="AY320" s="26"/>
      <c r="AZ320" s="26"/>
      <c r="BA320" s="26"/>
      <c r="BB320" s="26"/>
      <c r="BC320" s="26"/>
      <c r="BD320" s="26"/>
      <c r="BE320" s="26"/>
      <c r="BF320" s="26"/>
      <c r="BG320" s="26"/>
      <c r="BH320" s="26"/>
      <c r="BI320" s="26"/>
      <c r="BJ320" s="26"/>
      <c r="BK320" s="26"/>
      <c r="BL320" s="26"/>
      <c r="BM320" s="26"/>
      <c r="BN320" s="26"/>
      <c r="BO320" s="26"/>
      <c r="BP320" s="26"/>
      <c r="BQ320" s="26"/>
      <c r="BR320" s="26"/>
      <c r="BS320" s="26"/>
      <c r="BT320" s="26"/>
      <c r="BU320" s="26"/>
      <c r="BV320" s="26"/>
      <c r="BW320" s="26"/>
      <c r="BX320" s="26"/>
      <c r="BY320" s="26"/>
      <c r="BZ320" s="26"/>
      <c r="CA320" s="26"/>
      <c r="CB320" s="26"/>
      <c r="CC320" s="35"/>
      <c r="CD320" s="35">
        <v>72270726.300000012</v>
      </c>
    </row>
    <row r="321" spans="2:82" ht="38.25" x14ac:dyDescent="0.2">
      <c r="B321" s="1">
        <v>3</v>
      </c>
      <c r="C321" s="30">
        <v>2</v>
      </c>
      <c r="D321" s="30">
        <v>1</v>
      </c>
      <c r="E321" s="37">
        <v>5</v>
      </c>
      <c r="F321" s="30"/>
      <c r="G321" s="30"/>
      <c r="H321" s="32" t="s">
        <v>192</v>
      </c>
      <c r="I321" s="33">
        <v>1</v>
      </c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  <c r="AI321" s="26"/>
      <c r="AJ321" s="26"/>
      <c r="AK321" s="26"/>
      <c r="AL321" s="26"/>
      <c r="AM321" s="26"/>
      <c r="AN321" s="26"/>
      <c r="AO321" s="26"/>
      <c r="AP321" s="26"/>
      <c r="AQ321" s="26"/>
      <c r="AR321" s="26"/>
      <c r="AS321" s="26"/>
      <c r="AT321" s="26"/>
      <c r="AU321" s="26"/>
      <c r="AV321" s="26"/>
      <c r="AW321" s="26"/>
      <c r="AX321" s="26"/>
      <c r="AY321" s="26"/>
      <c r="AZ321" s="26"/>
      <c r="BA321" s="26"/>
      <c r="BB321" s="26"/>
      <c r="BC321" s="26"/>
      <c r="BD321" s="26"/>
      <c r="BE321" s="26"/>
      <c r="BF321" s="26"/>
      <c r="BG321" s="26"/>
      <c r="BH321" s="26"/>
      <c r="BI321" s="26"/>
      <c r="BJ321" s="26"/>
      <c r="BK321" s="26"/>
      <c r="BL321" s="26"/>
      <c r="BM321" s="26"/>
      <c r="BN321" s="26"/>
      <c r="BO321" s="26"/>
      <c r="BP321" s="26"/>
      <c r="BQ321" s="26"/>
      <c r="BR321" s="26"/>
      <c r="BS321" s="26"/>
      <c r="BT321" s="26"/>
      <c r="BU321" s="26"/>
      <c r="BV321" s="26"/>
      <c r="BW321" s="26"/>
      <c r="BX321" s="26"/>
      <c r="BY321" s="26"/>
      <c r="BZ321" s="26"/>
      <c r="CA321" s="26"/>
      <c r="CB321" s="26"/>
      <c r="CC321" s="33"/>
      <c r="CD321" s="33">
        <v>60226889.800000004</v>
      </c>
    </row>
    <row r="322" spans="2:82" ht="63.75" x14ac:dyDescent="0.2">
      <c r="B322" s="1">
        <v>4</v>
      </c>
      <c r="C322" s="18">
        <v>2</v>
      </c>
      <c r="D322" s="18">
        <v>1</v>
      </c>
      <c r="E322" s="18">
        <v>5</v>
      </c>
      <c r="F322" s="18">
        <v>6</v>
      </c>
      <c r="G322" s="18"/>
      <c r="H322" s="34" t="s">
        <v>367</v>
      </c>
      <c r="I322" s="35">
        <v>1</v>
      </c>
      <c r="J322" s="36">
        <v>1</v>
      </c>
      <c r="K322" s="26">
        <v>11309743.5</v>
      </c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G322" s="26"/>
      <c r="AH322" s="26"/>
      <c r="AI322" s="26"/>
      <c r="AJ322" s="26"/>
      <c r="AK322" s="26"/>
      <c r="AL322" s="26"/>
      <c r="AM322" s="26"/>
      <c r="AN322" s="26"/>
      <c r="AO322" s="26"/>
      <c r="AP322" s="26"/>
      <c r="AQ322" s="26"/>
      <c r="AR322" s="26"/>
      <c r="AS322" s="26">
        <v>48917146.300000004</v>
      </c>
      <c r="AT322" s="26"/>
      <c r="AU322" s="26"/>
      <c r="AV322" s="26"/>
      <c r="AW322" s="26"/>
      <c r="AX322" s="26"/>
      <c r="AY322" s="26"/>
      <c r="AZ322" s="26"/>
      <c r="BA322" s="26"/>
      <c r="BB322" s="26"/>
      <c r="BC322" s="26"/>
      <c r="BD322" s="26"/>
      <c r="BE322" s="26"/>
      <c r="BF322" s="26"/>
      <c r="BG322" s="26"/>
      <c r="BH322" s="26"/>
      <c r="BI322" s="26"/>
      <c r="BJ322" s="26"/>
      <c r="BK322" s="26"/>
      <c r="BL322" s="26"/>
      <c r="BM322" s="26"/>
      <c r="BN322" s="26"/>
      <c r="BO322" s="26"/>
      <c r="BP322" s="26"/>
      <c r="BQ322" s="26"/>
      <c r="BR322" s="26"/>
      <c r="BS322" s="26"/>
      <c r="BT322" s="26"/>
      <c r="BU322" s="26"/>
      <c r="BV322" s="26"/>
      <c r="BW322" s="26"/>
      <c r="BX322" s="26"/>
      <c r="BY322" s="26"/>
      <c r="BZ322" s="26"/>
      <c r="CA322" s="26"/>
      <c r="CB322" s="26"/>
      <c r="CC322" s="35"/>
      <c r="CD322" s="35">
        <v>60226889.800000004</v>
      </c>
    </row>
    <row r="323" spans="2:82" x14ac:dyDescent="0.2">
      <c r="B323" s="1">
        <v>2</v>
      </c>
      <c r="C323" s="28">
        <v>2</v>
      </c>
      <c r="D323" s="28">
        <v>2</v>
      </c>
      <c r="E323" s="28"/>
      <c r="F323" s="28"/>
      <c r="G323" s="28"/>
      <c r="H323" s="28" t="s">
        <v>368</v>
      </c>
      <c r="I323" s="29">
        <v>3</v>
      </c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  <c r="AI323" s="26"/>
      <c r="AJ323" s="26"/>
      <c r="AK323" s="26"/>
      <c r="AL323" s="26"/>
      <c r="AM323" s="26"/>
      <c r="AN323" s="26"/>
      <c r="AO323" s="26"/>
      <c r="AP323" s="26"/>
      <c r="AQ323" s="26"/>
      <c r="AR323" s="26"/>
      <c r="AS323" s="26"/>
      <c r="AT323" s="26"/>
      <c r="AU323" s="26"/>
      <c r="AV323" s="26"/>
      <c r="AW323" s="26"/>
      <c r="AX323" s="26"/>
      <c r="AY323" s="26"/>
      <c r="AZ323" s="26"/>
      <c r="BA323" s="26"/>
      <c r="BB323" s="26"/>
      <c r="BC323" s="26"/>
      <c r="BD323" s="26"/>
      <c r="BE323" s="26"/>
      <c r="BF323" s="26"/>
      <c r="BG323" s="26"/>
      <c r="BH323" s="26"/>
      <c r="BI323" s="26"/>
      <c r="BJ323" s="26"/>
      <c r="BK323" s="26"/>
      <c r="BL323" s="26"/>
      <c r="BM323" s="26"/>
      <c r="BN323" s="26"/>
      <c r="BO323" s="26"/>
      <c r="BP323" s="26"/>
      <c r="BQ323" s="26"/>
      <c r="BR323" s="26"/>
      <c r="BS323" s="26"/>
      <c r="BT323" s="26"/>
      <c r="BU323" s="26"/>
      <c r="BV323" s="26"/>
      <c r="BW323" s="26"/>
      <c r="BX323" s="26"/>
      <c r="BY323" s="26"/>
      <c r="BZ323" s="26"/>
      <c r="CA323" s="26"/>
      <c r="CB323" s="26"/>
      <c r="CC323" s="29"/>
      <c r="CD323" s="29">
        <v>270813005.31000006</v>
      </c>
    </row>
    <row r="324" spans="2:82" ht="25.5" x14ac:dyDescent="0.2">
      <c r="B324" s="1">
        <v>3</v>
      </c>
      <c r="C324" s="30">
        <v>2</v>
      </c>
      <c r="D324" s="30">
        <v>2</v>
      </c>
      <c r="E324" s="37">
        <v>1</v>
      </c>
      <c r="F324" s="30"/>
      <c r="G324" s="30"/>
      <c r="H324" s="32" t="s">
        <v>369</v>
      </c>
      <c r="I324" s="33">
        <v>1</v>
      </c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  <c r="AI324" s="26"/>
      <c r="AJ324" s="26"/>
      <c r="AK324" s="26"/>
      <c r="AL324" s="26"/>
      <c r="AM324" s="26"/>
      <c r="AN324" s="26"/>
      <c r="AO324" s="26"/>
      <c r="AP324" s="26"/>
      <c r="AQ324" s="26"/>
      <c r="AR324" s="26"/>
      <c r="AS324" s="26"/>
      <c r="AT324" s="26"/>
      <c r="AU324" s="26"/>
      <c r="AV324" s="26"/>
      <c r="AW324" s="26"/>
      <c r="AX324" s="26"/>
      <c r="AY324" s="26"/>
      <c r="AZ324" s="26"/>
      <c r="BA324" s="26"/>
      <c r="BB324" s="26"/>
      <c r="BC324" s="26"/>
      <c r="BD324" s="26"/>
      <c r="BE324" s="26"/>
      <c r="BF324" s="26"/>
      <c r="BG324" s="26"/>
      <c r="BH324" s="26"/>
      <c r="BI324" s="26"/>
      <c r="BJ324" s="26"/>
      <c r="BK324" s="26"/>
      <c r="BL324" s="26"/>
      <c r="BM324" s="26"/>
      <c r="BN324" s="26"/>
      <c r="BO324" s="26"/>
      <c r="BP324" s="26"/>
      <c r="BQ324" s="26"/>
      <c r="BR324" s="26"/>
      <c r="BS324" s="26"/>
      <c r="BT324" s="26"/>
      <c r="BU324" s="26"/>
      <c r="BV324" s="26"/>
      <c r="BW324" s="26"/>
      <c r="BX324" s="26"/>
      <c r="BY324" s="26"/>
      <c r="BZ324" s="26"/>
      <c r="CA324" s="26"/>
      <c r="CB324" s="26"/>
      <c r="CC324" s="33"/>
      <c r="CD324" s="33">
        <v>92309869.363333344</v>
      </c>
    </row>
    <row r="325" spans="2:82" ht="38.25" x14ac:dyDescent="0.2">
      <c r="B325" s="1">
        <v>4</v>
      </c>
      <c r="C325" s="18">
        <v>2</v>
      </c>
      <c r="D325" s="18">
        <v>2</v>
      </c>
      <c r="E325" s="18">
        <v>1</v>
      </c>
      <c r="F325" s="18">
        <v>3</v>
      </c>
      <c r="G325" s="18"/>
      <c r="H325" s="34" t="s">
        <v>370</v>
      </c>
      <c r="I325" s="35">
        <v>1</v>
      </c>
      <c r="J325" s="36">
        <v>1</v>
      </c>
      <c r="K325" s="26">
        <v>36699616.68</v>
      </c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AI325" s="26"/>
      <c r="AJ325" s="26"/>
      <c r="AK325" s="26"/>
      <c r="AL325" s="26"/>
      <c r="AM325" s="26"/>
      <c r="AN325" s="26"/>
      <c r="AO325" s="26"/>
      <c r="AP325" s="26"/>
      <c r="AQ325" s="26"/>
      <c r="AR325" s="26"/>
      <c r="AS325" s="26">
        <v>55610252.683333337</v>
      </c>
      <c r="AT325" s="26"/>
      <c r="AU325" s="26"/>
      <c r="AV325" s="26"/>
      <c r="AW325" s="26"/>
      <c r="AX325" s="26"/>
      <c r="AY325" s="26"/>
      <c r="AZ325" s="26"/>
      <c r="BA325" s="26"/>
      <c r="BB325" s="26"/>
      <c r="BC325" s="26"/>
      <c r="BD325" s="26"/>
      <c r="BE325" s="26"/>
      <c r="BF325" s="26"/>
      <c r="BG325" s="26"/>
      <c r="BH325" s="26"/>
      <c r="BI325" s="26"/>
      <c r="BJ325" s="26"/>
      <c r="BK325" s="26"/>
      <c r="BL325" s="26"/>
      <c r="BM325" s="26"/>
      <c r="BN325" s="26"/>
      <c r="BO325" s="26"/>
      <c r="BP325" s="26"/>
      <c r="BQ325" s="26"/>
      <c r="BR325" s="26"/>
      <c r="BS325" s="26"/>
      <c r="BT325" s="26"/>
      <c r="BU325" s="26"/>
      <c r="BV325" s="26"/>
      <c r="BW325" s="26"/>
      <c r="BX325" s="26"/>
      <c r="BY325" s="26"/>
      <c r="BZ325" s="26"/>
      <c r="CA325" s="26"/>
      <c r="CB325" s="26"/>
      <c r="CC325" s="35"/>
      <c r="CD325" s="35">
        <v>92309869.363333344</v>
      </c>
    </row>
    <row r="326" spans="2:82" ht="25.5" x14ac:dyDescent="0.2">
      <c r="B326" s="1">
        <v>3</v>
      </c>
      <c r="C326" s="30">
        <v>2</v>
      </c>
      <c r="D326" s="30">
        <v>2</v>
      </c>
      <c r="E326" s="37">
        <v>2</v>
      </c>
      <c r="F326" s="30"/>
      <c r="G326" s="30"/>
      <c r="H326" s="32" t="s">
        <v>371</v>
      </c>
      <c r="I326" s="33">
        <v>1</v>
      </c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  <c r="AI326" s="26"/>
      <c r="AJ326" s="26"/>
      <c r="AK326" s="26"/>
      <c r="AL326" s="26"/>
      <c r="AM326" s="26"/>
      <c r="AN326" s="26"/>
      <c r="AO326" s="26"/>
      <c r="AP326" s="26"/>
      <c r="AQ326" s="26"/>
      <c r="AR326" s="26"/>
      <c r="AS326" s="26"/>
      <c r="AT326" s="26"/>
      <c r="AU326" s="26"/>
      <c r="AV326" s="26"/>
      <c r="AW326" s="26"/>
      <c r="AX326" s="26"/>
      <c r="AY326" s="26"/>
      <c r="AZ326" s="26"/>
      <c r="BA326" s="26"/>
      <c r="BB326" s="26"/>
      <c r="BC326" s="26"/>
      <c r="BD326" s="26"/>
      <c r="BE326" s="26"/>
      <c r="BF326" s="26"/>
      <c r="BG326" s="26"/>
      <c r="BH326" s="26"/>
      <c r="BI326" s="26"/>
      <c r="BJ326" s="26"/>
      <c r="BK326" s="26"/>
      <c r="BL326" s="26"/>
      <c r="BM326" s="26"/>
      <c r="BN326" s="26"/>
      <c r="BO326" s="26"/>
      <c r="BP326" s="26"/>
      <c r="BQ326" s="26"/>
      <c r="BR326" s="26"/>
      <c r="BS326" s="26"/>
      <c r="BT326" s="26"/>
      <c r="BU326" s="26"/>
      <c r="BV326" s="26"/>
      <c r="BW326" s="26"/>
      <c r="BX326" s="26"/>
      <c r="BY326" s="26"/>
      <c r="BZ326" s="26"/>
      <c r="CA326" s="26"/>
      <c r="CB326" s="26"/>
      <c r="CC326" s="33"/>
      <c r="CD326" s="33">
        <v>86193266.583333343</v>
      </c>
    </row>
    <row r="327" spans="2:82" ht="51" x14ac:dyDescent="0.2">
      <c r="B327" s="1">
        <v>4</v>
      </c>
      <c r="C327" s="18">
        <v>2</v>
      </c>
      <c r="D327" s="18">
        <v>2</v>
      </c>
      <c r="E327" s="18">
        <v>2</v>
      </c>
      <c r="F327" s="18">
        <v>1</v>
      </c>
      <c r="G327" s="18"/>
      <c r="H327" s="34" t="s">
        <v>372</v>
      </c>
      <c r="I327" s="35">
        <v>1</v>
      </c>
      <c r="J327" s="36">
        <v>1</v>
      </c>
      <c r="K327" s="26">
        <v>30583013.900000002</v>
      </c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  <c r="AG327" s="26"/>
      <c r="AH327" s="26"/>
      <c r="AI327" s="26"/>
      <c r="AJ327" s="26"/>
      <c r="AK327" s="26"/>
      <c r="AL327" s="26"/>
      <c r="AM327" s="26"/>
      <c r="AN327" s="26"/>
      <c r="AO327" s="26"/>
      <c r="AP327" s="26"/>
      <c r="AQ327" s="26"/>
      <c r="AR327" s="26"/>
      <c r="AS327" s="26">
        <v>55610252.683333337</v>
      </c>
      <c r="AT327" s="26"/>
      <c r="AU327" s="26"/>
      <c r="AV327" s="26"/>
      <c r="AW327" s="26"/>
      <c r="AX327" s="26"/>
      <c r="AY327" s="26"/>
      <c r="AZ327" s="26"/>
      <c r="BA327" s="26"/>
      <c r="BB327" s="26"/>
      <c r="BC327" s="26"/>
      <c r="BD327" s="26"/>
      <c r="BE327" s="26"/>
      <c r="BF327" s="26"/>
      <c r="BG327" s="26"/>
      <c r="BH327" s="26"/>
      <c r="BI327" s="26"/>
      <c r="BJ327" s="26"/>
      <c r="BK327" s="26"/>
      <c r="BL327" s="26"/>
      <c r="BM327" s="26"/>
      <c r="BN327" s="26"/>
      <c r="BO327" s="26"/>
      <c r="BP327" s="26"/>
      <c r="BQ327" s="26"/>
      <c r="BR327" s="26"/>
      <c r="BS327" s="26"/>
      <c r="BT327" s="26"/>
      <c r="BU327" s="26"/>
      <c r="BV327" s="26"/>
      <c r="BW327" s="26"/>
      <c r="BX327" s="26"/>
      <c r="BY327" s="26"/>
      <c r="BZ327" s="26"/>
      <c r="CA327" s="26"/>
      <c r="CB327" s="26"/>
      <c r="CC327" s="35"/>
      <c r="CD327" s="35">
        <v>86193266.583333343</v>
      </c>
    </row>
    <row r="328" spans="2:82" ht="25.5" x14ac:dyDescent="0.2">
      <c r="B328" s="1">
        <v>3</v>
      </c>
      <c r="C328" s="30">
        <v>2</v>
      </c>
      <c r="D328" s="30">
        <v>2</v>
      </c>
      <c r="E328" s="37">
        <v>3</v>
      </c>
      <c r="F328" s="30"/>
      <c r="G328" s="30"/>
      <c r="H328" s="32" t="s">
        <v>373</v>
      </c>
      <c r="I328" s="33">
        <v>1</v>
      </c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  <c r="AG328" s="26"/>
      <c r="AH328" s="26"/>
      <c r="AI328" s="26"/>
      <c r="AJ328" s="26"/>
      <c r="AK328" s="26"/>
      <c r="AL328" s="26"/>
      <c r="AM328" s="26"/>
      <c r="AN328" s="26"/>
      <c r="AO328" s="26"/>
      <c r="AP328" s="26"/>
      <c r="AQ328" s="26"/>
      <c r="AR328" s="26"/>
      <c r="AS328" s="26"/>
      <c r="AT328" s="26"/>
      <c r="AU328" s="26"/>
      <c r="AV328" s="26"/>
      <c r="AW328" s="26"/>
      <c r="AX328" s="26"/>
      <c r="AY328" s="26"/>
      <c r="AZ328" s="26"/>
      <c r="BA328" s="26"/>
      <c r="BB328" s="26"/>
      <c r="BC328" s="26"/>
      <c r="BD328" s="26"/>
      <c r="BE328" s="26"/>
      <c r="BF328" s="26"/>
      <c r="BG328" s="26"/>
      <c r="BH328" s="26"/>
      <c r="BI328" s="26"/>
      <c r="BJ328" s="26"/>
      <c r="BK328" s="26"/>
      <c r="BL328" s="26"/>
      <c r="BM328" s="26"/>
      <c r="BN328" s="26"/>
      <c r="BO328" s="26"/>
      <c r="BP328" s="26"/>
      <c r="BQ328" s="26"/>
      <c r="BR328" s="26"/>
      <c r="BS328" s="26"/>
      <c r="BT328" s="26"/>
      <c r="BU328" s="26"/>
      <c r="BV328" s="26"/>
      <c r="BW328" s="26"/>
      <c r="BX328" s="26"/>
      <c r="BY328" s="26"/>
      <c r="BZ328" s="26"/>
      <c r="CA328" s="26"/>
      <c r="CB328" s="26"/>
      <c r="CC328" s="33"/>
      <c r="CD328" s="33">
        <v>92309869.363333344</v>
      </c>
    </row>
    <row r="329" spans="2:82" ht="51" x14ac:dyDescent="0.2">
      <c r="B329" s="1">
        <v>4</v>
      </c>
      <c r="C329" s="18">
        <v>2</v>
      </c>
      <c r="D329" s="18">
        <v>2</v>
      </c>
      <c r="E329" s="18">
        <v>3</v>
      </c>
      <c r="F329" s="18">
        <v>2</v>
      </c>
      <c r="G329" s="18"/>
      <c r="H329" s="34" t="s">
        <v>374</v>
      </c>
      <c r="I329" s="35">
        <v>1</v>
      </c>
      <c r="J329" s="36">
        <v>1</v>
      </c>
      <c r="K329" s="26">
        <v>36699616.68</v>
      </c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  <c r="AI329" s="26"/>
      <c r="AJ329" s="26"/>
      <c r="AK329" s="26"/>
      <c r="AL329" s="26"/>
      <c r="AM329" s="26"/>
      <c r="AN329" s="26"/>
      <c r="AO329" s="26"/>
      <c r="AP329" s="26"/>
      <c r="AQ329" s="26"/>
      <c r="AR329" s="26"/>
      <c r="AS329" s="26">
        <v>55610252.683333337</v>
      </c>
      <c r="AT329" s="26"/>
      <c r="AU329" s="26"/>
      <c r="AV329" s="26"/>
      <c r="AW329" s="26"/>
      <c r="AX329" s="26"/>
      <c r="AY329" s="26"/>
      <c r="AZ329" s="26"/>
      <c r="BA329" s="26"/>
      <c r="BB329" s="26"/>
      <c r="BC329" s="26"/>
      <c r="BD329" s="26"/>
      <c r="BE329" s="26"/>
      <c r="BF329" s="26"/>
      <c r="BG329" s="26"/>
      <c r="BH329" s="26"/>
      <c r="BI329" s="26"/>
      <c r="BJ329" s="26"/>
      <c r="BK329" s="26"/>
      <c r="BL329" s="26"/>
      <c r="BM329" s="26"/>
      <c r="BN329" s="26"/>
      <c r="BO329" s="26"/>
      <c r="BP329" s="26"/>
      <c r="BQ329" s="26"/>
      <c r="BR329" s="26"/>
      <c r="BS329" s="26"/>
      <c r="BT329" s="26"/>
      <c r="BU329" s="26"/>
      <c r="BV329" s="26"/>
      <c r="BW329" s="26"/>
      <c r="BX329" s="26"/>
      <c r="BY329" s="26"/>
      <c r="BZ329" s="26"/>
      <c r="CA329" s="26"/>
      <c r="CB329" s="26"/>
      <c r="CC329" s="35"/>
      <c r="CD329" s="35">
        <v>92309869.363333344</v>
      </c>
    </row>
    <row r="330" spans="2:82" x14ac:dyDescent="0.2">
      <c r="B330" s="1">
        <v>2</v>
      </c>
      <c r="C330" s="28">
        <v>2</v>
      </c>
      <c r="D330" s="28">
        <v>3</v>
      </c>
      <c r="E330" s="28"/>
      <c r="F330" s="28"/>
      <c r="G330" s="28"/>
      <c r="H330" s="28" t="s">
        <v>223</v>
      </c>
      <c r="I330" s="29">
        <v>1</v>
      </c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  <c r="AI330" s="26"/>
      <c r="AJ330" s="26"/>
      <c r="AK330" s="26"/>
      <c r="AL330" s="26"/>
      <c r="AM330" s="26"/>
      <c r="AN330" s="26"/>
      <c r="AO330" s="26"/>
      <c r="AP330" s="26"/>
      <c r="AQ330" s="26"/>
      <c r="AR330" s="26"/>
      <c r="AS330" s="26"/>
      <c r="AT330" s="26"/>
      <c r="AU330" s="26"/>
      <c r="AV330" s="26"/>
      <c r="AW330" s="26"/>
      <c r="AX330" s="26"/>
      <c r="AY330" s="26"/>
      <c r="AZ330" s="26"/>
      <c r="BA330" s="26"/>
      <c r="BB330" s="26"/>
      <c r="BC330" s="26"/>
      <c r="BD330" s="26"/>
      <c r="BE330" s="26"/>
      <c r="BF330" s="26"/>
      <c r="BG330" s="26"/>
      <c r="BH330" s="26"/>
      <c r="BI330" s="26"/>
      <c r="BJ330" s="26"/>
      <c r="BK330" s="26"/>
      <c r="BL330" s="26"/>
      <c r="BM330" s="26"/>
      <c r="BN330" s="26"/>
      <c r="BO330" s="26"/>
      <c r="BP330" s="26"/>
      <c r="BQ330" s="26"/>
      <c r="BR330" s="26"/>
      <c r="BS330" s="26"/>
      <c r="BT330" s="26"/>
      <c r="BU330" s="26"/>
      <c r="BV330" s="26"/>
      <c r="BW330" s="26"/>
      <c r="BX330" s="26"/>
      <c r="BY330" s="26"/>
      <c r="BZ330" s="26"/>
      <c r="CA330" s="26"/>
      <c r="CB330" s="26"/>
      <c r="CC330" s="29"/>
      <c r="CD330" s="29">
        <v>86193266.583333343</v>
      </c>
    </row>
    <row r="331" spans="2:82" ht="38.25" x14ac:dyDescent="0.2">
      <c r="B331" s="1">
        <v>3</v>
      </c>
      <c r="C331" s="30">
        <v>2</v>
      </c>
      <c r="D331" s="30">
        <v>3</v>
      </c>
      <c r="E331" s="37">
        <v>4</v>
      </c>
      <c r="F331" s="30"/>
      <c r="G331" s="30"/>
      <c r="H331" s="32" t="s">
        <v>192</v>
      </c>
      <c r="I331" s="33">
        <v>1</v>
      </c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  <c r="AG331" s="26"/>
      <c r="AH331" s="26"/>
      <c r="AI331" s="26"/>
      <c r="AJ331" s="26"/>
      <c r="AK331" s="26"/>
      <c r="AL331" s="26"/>
      <c r="AM331" s="26"/>
      <c r="AN331" s="26"/>
      <c r="AO331" s="26"/>
      <c r="AP331" s="26"/>
      <c r="AQ331" s="26"/>
      <c r="AR331" s="26"/>
      <c r="AS331" s="26"/>
      <c r="AT331" s="26"/>
      <c r="AU331" s="26"/>
      <c r="AV331" s="26"/>
      <c r="AW331" s="26"/>
      <c r="AX331" s="26"/>
      <c r="AY331" s="26"/>
      <c r="AZ331" s="26"/>
      <c r="BA331" s="26"/>
      <c r="BB331" s="26"/>
      <c r="BC331" s="26"/>
      <c r="BD331" s="26"/>
      <c r="BE331" s="26"/>
      <c r="BF331" s="26"/>
      <c r="BG331" s="26"/>
      <c r="BH331" s="26"/>
      <c r="BI331" s="26"/>
      <c r="BJ331" s="26"/>
      <c r="BK331" s="26"/>
      <c r="BL331" s="26"/>
      <c r="BM331" s="26"/>
      <c r="BN331" s="26"/>
      <c r="BO331" s="26"/>
      <c r="BP331" s="26"/>
      <c r="BQ331" s="26"/>
      <c r="BR331" s="26"/>
      <c r="BS331" s="26"/>
      <c r="BT331" s="26"/>
      <c r="BU331" s="26"/>
      <c r="BV331" s="26"/>
      <c r="BW331" s="26"/>
      <c r="BX331" s="26"/>
      <c r="BY331" s="26"/>
      <c r="BZ331" s="26"/>
      <c r="CA331" s="26"/>
      <c r="CB331" s="26"/>
      <c r="CC331" s="33"/>
      <c r="CD331" s="33">
        <v>86193266.583333343</v>
      </c>
    </row>
    <row r="332" spans="2:82" ht="63.75" x14ac:dyDescent="0.2">
      <c r="B332" s="1">
        <v>4</v>
      </c>
      <c r="C332" s="18">
        <v>2</v>
      </c>
      <c r="D332" s="18">
        <v>3</v>
      </c>
      <c r="E332" s="18">
        <v>4</v>
      </c>
      <c r="F332" s="18">
        <v>6</v>
      </c>
      <c r="G332" s="18"/>
      <c r="H332" s="34" t="s">
        <v>367</v>
      </c>
      <c r="I332" s="35">
        <v>1</v>
      </c>
      <c r="J332" s="36">
        <v>1</v>
      </c>
      <c r="K332" s="26">
        <v>30583013.900000002</v>
      </c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G332" s="26"/>
      <c r="AH332" s="26"/>
      <c r="AI332" s="26"/>
      <c r="AJ332" s="26"/>
      <c r="AK332" s="26"/>
      <c r="AL332" s="26"/>
      <c r="AM332" s="26"/>
      <c r="AN332" s="26"/>
      <c r="AO332" s="26"/>
      <c r="AP332" s="26"/>
      <c r="AQ332" s="26"/>
      <c r="AR332" s="26"/>
      <c r="AS332" s="26">
        <v>55610252.683333337</v>
      </c>
      <c r="AT332" s="26"/>
      <c r="AU332" s="26"/>
      <c r="AV332" s="26"/>
      <c r="AW332" s="26"/>
      <c r="AX332" s="26"/>
      <c r="AY332" s="26"/>
      <c r="AZ332" s="26"/>
      <c r="BA332" s="26"/>
      <c r="BB332" s="26"/>
      <c r="BC332" s="26"/>
      <c r="BD332" s="26"/>
      <c r="BE332" s="26"/>
      <c r="BF332" s="26"/>
      <c r="BG332" s="26"/>
      <c r="BH332" s="26"/>
      <c r="BI332" s="26"/>
      <c r="BJ332" s="26"/>
      <c r="BK332" s="26"/>
      <c r="BL332" s="26"/>
      <c r="BM332" s="26"/>
      <c r="BN332" s="26"/>
      <c r="BO332" s="26"/>
      <c r="BP332" s="26"/>
      <c r="BQ332" s="26"/>
      <c r="BR332" s="26"/>
      <c r="BS332" s="26"/>
      <c r="BT332" s="26"/>
      <c r="BU332" s="26"/>
      <c r="BV332" s="26"/>
      <c r="BW332" s="26"/>
      <c r="BX332" s="26"/>
      <c r="BY332" s="26"/>
      <c r="BZ332" s="26"/>
      <c r="CA332" s="26"/>
      <c r="CB332" s="26"/>
      <c r="CC332" s="35"/>
      <c r="CD332" s="35">
        <v>86193266.583333343</v>
      </c>
    </row>
    <row r="333" spans="2:82" x14ac:dyDescent="0.2">
      <c r="B333" s="1">
        <v>1</v>
      </c>
      <c r="C333" s="24">
        <v>3</v>
      </c>
      <c r="D333" s="24"/>
      <c r="E333" s="24"/>
      <c r="F333" s="24"/>
      <c r="G333" s="24"/>
      <c r="H333" s="24" t="s">
        <v>226</v>
      </c>
      <c r="I333" s="25">
        <v>2</v>
      </c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  <c r="AI333" s="26"/>
      <c r="AJ333" s="26"/>
      <c r="AK333" s="26"/>
      <c r="AL333" s="26"/>
      <c r="AM333" s="26"/>
      <c r="AN333" s="26"/>
      <c r="AO333" s="26"/>
      <c r="AP333" s="26"/>
      <c r="AQ333" s="26"/>
      <c r="AR333" s="26"/>
      <c r="AS333" s="26"/>
      <c r="AT333" s="26"/>
      <c r="AU333" s="26"/>
      <c r="AV333" s="26"/>
      <c r="AW333" s="26"/>
      <c r="AX333" s="26"/>
      <c r="AY333" s="26"/>
      <c r="AZ333" s="26"/>
      <c r="BA333" s="26"/>
      <c r="BB333" s="26"/>
      <c r="BC333" s="26"/>
      <c r="BD333" s="26"/>
      <c r="BE333" s="26"/>
      <c r="BF333" s="26"/>
      <c r="BG333" s="26"/>
      <c r="BH333" s="26"/>
      <c r="BI333" s="26"/>
      <c r="BJ333" s="26"/>
      <c r="BK333" s="26"/>
      <c r="BL333" s="26"/>
      <c r="BM333" s="26"/>
      <c r="BN333" s="26"/>
      <c r="BO333" s="26"/>
      <c r="BP333" s="26"/>
      <c r="BQ333" s="26"/>
      <c r="BR333" s="26"/>
      <c r="BS333" s="26"/>
      <c r="BT333" s="26"/>
      <c r="BU333" s="26"/>
      <c r="BV333" s="26"/>
      <c r="BW333" s="26"/>
      <c r="BX333" s="26"/>
      <c r="BY333" s="26"/>
      <c r="BZ333" s="26"/>
      <c r="CA333" s="26"/>
      <c r="CB333" s="26"/>
      <c r="CC333" s="25"/>
      <c r="CD333" s="25">
        <v>324704383.56666666</v>
      </c>
    </row>
    <row r="334" spans="2:82" x14ac:dyDescent="0.2">
      <c r="B334" s="1">
        <v>2</v>
      </c>
      <c r="C334" s="28">
        <v>3</v>
      </c>
      <c r="D334" s="28">
        <v>1</v>
      </c>
      <c r="E334" s="28"/>
      <c r="F334" s="28"/>
      <c r="G334" s="28"/>
      <c r="H334" s="28" t="s">
        <v>227</v>
      </c>
      <c r="I334" s="29">
        <v>2</v>
      </c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26"/>
      <c r="AG334" s="26"/>
      <c r="AH334" s="26"/>
      <c r="AI334" s="26"/>
      <c r="AJ334" s="26"/>
      <c r="AK334" s="26"/>
      <c r="AL334" s="26"/>
      <c r="AM334" s="26"/>
      <c r="AN334" s="26"/>
      <c r="AO334" s="26"/>
      <c r="AP334" s="26"/>
      <c r="AQ334" s="26"/>
      <c r="AR334" s="26"/>
      <c r="AS334" s="26"/>
      <c r="AT334" s="26"/>
      <c r="AU334" s="26"/>
      <c r="AV334" s="26"/>
      <c r="AW334" s="26"/>
      <c r="AX334" s="26"/>
      <c r="AY334" s="26"/>
      <c r="AZ334" s="26"/>
      <c r="BA334" s="26"/>
      <c r="BB334" s="26"/>
      <c r="BC334" s="26"/>
      <c r="BD334" s="26"/>
      <c r="BE334" s="26"/>
      <c r="BF334" s="26"/>
      <c r="BG334" s="26"/>
      <c r="BH334" s="26"/>
      <c r="BI334" s="26"/>
      <c r="BJ334" s="26"/>
      <c r="BK334" s="26"/>
      <c r="BL334" s="26"/>
      <c r="BM334" s="26"/>
      <c r="BN334" s="26"/>
      <c r="BO334" s="26"/>
      <c r="BP334" s="26"/>
      <c r="BQ334" s="26"/>
      <c r="BR334" s="26"/>
      <c r="BS334" s="26"/>
      <c r="BT334" s="26"/>
      <c r="BU334" s="26"/>
      <c r="BV334" s="26"/>
      <c r="BW334" s="26"/>
      <c r="BX334" s="26"/>
      <c r="BY334" s="26"/>
      <c r="BZ334" s="26"/>
      <c r="CA334" s="26"/>
      <c r="CB334" s="26"/>
      <c r="CC334" s="29"/>
      <c r="CD334" s="29">
        <v>324704383.56666666</v>
      </c>
    </row>
    <row r="335" spans="2:82" ht="38.25" x14ac:dyDescent="0.2">
      <c r="B335" s="1">
        <v>3</v>
      </c>
      <c r="C335" s="30">
        <v>3</v>
      </c>
      <c r="D335" s="30">
        <v>1</v>
      </c>
      <c r="E335" s="37">
        <v>1</v>
      </c>
      <c r="F335" s="30"/>
      <c r="G335" s="30"/>
      <c r="H335" s="32" t="s">
        <v>375</v>
      </c>
      <c r="I335" s="33">
        <v>1</v>
      </c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6"/>
      <c r="AJ335" s="26"/>
      <c r="AK335" s="26"/>
      <c r="AL335" s="26"/>
      <c r="AM335" s="26"/>
      <c r="AN335" s="26"/>
      <c r="AO335" s="26"/>
      <c r="AP335" s="26"/>
      <c r="AQ335" s="26"/>
      <c r="AR335" s="26"/>
      <c r="AS335" s="26"/>
      <c r="AT335" s="26"/>
      <c r="AU335" s="26"/>
      <c r="AV335" s="26"/>
      <c r="AW335" s="26"/>
      <c r="AX335" s="26"/>
      <c r="AY335" s="26"/>
      <c r="AZ335" s="26"/>
      <c r="BA335" s="26"/>
      <c r="BB335" s="26"/>
      <c r="BC335" s="26"/>
      <c r="BD335" s="26"/>
      <c r="BE335" s="26"/>
      <c r="BF335" s="26"/>
      <c r="BG335" s="26"/>
      <c r="BH335" s="26"/>
      <c r="BI335" s="26"/>
      <c r="BJ335" s="26"/>
      <c r="BK335" s="26"/>
      <c r="BL335" s="26"/>
      <c r="BM335" s="26"/>
      <c r="BN335" s="26"/>
      <c r="BO335" s="26"/>
      <c r="BP335" s="26"/>
      <c r="BQ335" s="26"/>
      <c r="BR335" s="26"/>
      <c r="BS335" s="26"/>
      <c r="BT335" s="26"/>
      <c r="BU335" s="26"/>
      <c r="BV335" s="26"/>
      <c r="BW335" s="26"/>
      <c r="BX335" s="26"/>
      <c r="BY335" s="26"/>
      <c r="BZ335" s="26"/>
      <c r="CA335" s="26"/>
      <c r="CB335" s="26"/>
      <c r="CC335" s="33"/>
      <c r="CD335" s="33">
        <v>208525322.18333334</v>
      </c>
    </row>
    <row r="336" spans="2:82" ht="38.25" x14ac:dyDescent="0.2">
      <c r="B336" s="1">
        <v>4</v>
      </c>
      <c r="C336" s="18">
        <v>3</v>
      </c>
      <c r="D336" s="18">
        <v>1</v>
      </c>
      <c r="E336" s="18">
        <v>1</v>
      </c>
      <c r="F336" s="18">
        <v>4</v>
      </c>
      <c r="G336" s="18"/>
      <c r="H336" s="34" t="s">
        <v>376</v>
      </c>
      <c r="I336" s="35">
        <v>1</v>
      </c>
      <c r="J336" s="36">
        <v>1</v>
      </c>
      <c r="K336" s="26">
        <v>152915069.5</v>
      </c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F336" s="26"/>
      <c r="AG336" s="26"/>
      <c r="AH336" s="26"/>
      <c r="AI336" s="26"/>
      <c r="AJ336" s="26"/>
      <c r="AK336" s="26"/>
      <c r="AL336" s="26"/>
      <c r="AM336" s="26"/>
      <c r="AN336" s="26"/>
      <c r="AO336" s="26"/>
      <c r="AP336" s="26"/>
      <c r="AQ336" s="26"/>
      <c r="AR336" s="26"/>
      <c r="AS336" s="26">
        <v>55610252.683333337</v>
      </c>
      <c r="AT336" s="26"/>
      <c r="AU336" s="26"/>
      <c r="AV336" s="26"/>
      <c r="AW336" s="26"/>
      <c r="AX336" s="26"/>
      <c r="AY336" s="26"/>
      <c r="AZ336" s="26"/>
      <c r="BA336" s="26"/>
      <c r="BB336" s="26"/>
      <c r="BC336" s="26"/>
      <c r="BD336" s="26"/>
      <c r="BE336" s="26"/>
      <c r="BF336" s="26"/>
      <c r="BG336" s="26"/>
      <c r="BH336" s="26"/>
      <c r="BI336" s="26"/>
      <c r="BJ336" s="26"/>
      <c r="BK336" s="26"/>
      <c r="BL336" s="26"/>
      <c r="BM336" s="26"/>
      <c r="BN336" s="26"/>
      <c r="BO336" s="26"/>
      <c r="BP336" s="26"/>
      <c r="BQ336" s="26"/>
      <c r="BR336" s="26"/>
      <c r="BS336" s="26"/>
      <c r="BT336" s="26"/>
      <c r="BU336" s="26"/>
      <c r="BV336" s="26"/>
      <c r="BW336" s="26"/>
      <c r="BX336" s="26"/>
      <c r="BY336" s="26"/>
      <c r="BZ336" s="26"/>
      <c r="CA336" s="26"/>
      <c r="CB336" s="26"/>
      <c r="CC336" s="35"/>
      <c r="CD336" s="35">
        <v>208525322.18333334</v>
      </c>
    </row>
    <row r="337" spans="2:82" ht="38.25" x14ac:dyDescent="0.2">
      <c r="B337" s="1">
        <v>3</v>
      </c>
      <c r="C337" s="30">
        <v>3</v>
      </c>
      <c r="D337" s="30">
        <v>1</v>
      </c>
      <c r="E337" s="37">
        <v>6</v>
      </c>
      <c r="F337" s="30"/>
      <c r="G337" s="30"/>
      <c r="H337" s="32" t="s">
        <v>192</v>
      </c>
      <c r="I337" s="33">
        <v>1</v>
      </c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6"/>
      <c r="AI337" s="26"/>
      <c r="AJ337" s="26"/>
      <c r="AK337" s="26"/>
      <c r="AL337" s="26"/>
      <c r="AM337" s="26"/>
      <c r="AN337" s="26"/>
      <c r="AO337" s="26"/>
      <c r="AP337" s="26"/>
      <c r="AQ337" s="26"/>
      <c r="AR337" s="26"/>
      <c r="AS337" s="26"/>
      <c r="AT337" s="26"/>
      <c r="AU337" s="26"/>
      <c r="AV337" s="26"/>
      <c r="AW337" s="26"/>
      <c r="AX337" s="26"/>
      <c r="AY337" s="26"/>
      <c r="AZ337" s="26"/>
      <c r="BA337" s="26"/>
      <c r="BB337" s="26"/>
      <c r="BC337" s="26"/>
      <c r="BD337" s="26"/>
      <c r="BE337" s="26"/>
      <c r="BF337" s="26"/>
      <c r="BG337" s="26"/>
      <c r="BH337" s="26"/>
      <c r="BI337" s="26"/>
      <c r="BJ337" s="26"/>
      <c r="BK337" s="26"/>
      <c r="BL337" s="26"/>
      <c r="BM337" s="26"/>
      <c r="BN337" s="26"/>
      <c r="BO337" s="26"/>
      <c r="BP337" s="26"/>
      <c r="BQ337" s="26"/>
      <c r="BR337" s="26"/>
      <c r="BS337" s="26"/>
      <c r="BT337" s="26"/>
      <c r="BU337" s="26"/>
      <c r="BV337" s="26"/>
      <c r="BW337" s="26"/>
      <c r="BX337" s="26"/>
      <c r="BY337" s="26"/>
      <c r="BZ337" s="26"/>
      <c r="CA337" s="26"/>
      <c r="CB337" s="26"/>
      <c r="CC337" s="33"/>
      <c r="CD337" s="33">
        <v>116179061.38333333</v>
      </c>
    </row>
    <row r="338" spans="2:82" ht="63.75" x14ac:dyDescent="0.2">
      <c r="B338" s="1">
        <v>4</v>
      </c>
      <c r="C338" s="18">
        <v>3</v>
      </c>
      <c r="D338" s="18">
        <v>1</v>
      </c>
      <c r="E338" s="18">
        <v>6</v>
      </c>
      <c r="F338" s="18">
        <v>6</v>
      </c>
      <c r="G338" s="18"/>
      <c r="H338" s="34" t="s">
        <v>367</v>
      </c>
      <c r="I338" s="35">
        <v>1</v>
      </c>
      <c r="J338" s="36">
        <v>1</v>
      </c>
      <c r="K338" s="26">
        <v>60568808.699999996</v>
      </c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F338" s="26"/>
      <c r="AG338" s="26"/>
      <c r="AH338" s="26"/>
      <c r="AI338" s="26"/>
      <c r="AJ338" s="26"/>
      <c r="AK338" s="26"/>
      <c r="AL338" s="26"/>
      <c r="AM338" s="26"/>
      <c r="AN338" s="26"/>
      <c r="AO338" s="26"/>
      <c r="AP338" s="26"/>
      <c r="AQ338" s="26"/>
      <c r="AR338" s="26"/>
      <c r="AS338" s="26">
        <v>55610252.683333337</v>
      </c>
      <c r="AT338" s="26"/>
      <c r="AU338" s="26"/>
      <c r="AV338" s="26"/>
      <c r="AW338" s="26"/>
      <c r="AX338" s="26"/>
      <c r="AY338" s="26"/>
      <c r="AZ338" s="26"/>
      <c r="BA338" s="26"/>
      <c r="BB338" s="26"/>
      <c r="BC338" s="26"/>
      <c r="BD338" s="26"/>
      <c r="BE338" s="26"/>
      <c r="BF338" s="26"/>
      <c r="BG338" s="26"/>
      <c r="BH338" s="26"/>
      <c r="BI338" s="26"/>
      <c r="BJ338" s="26"/>
      <c r="BK338" s="26"/>
      <c r="BL338" s="26"/>
      <c r="BM338" s="26"/>
      <c r="BN338" s="26"/>
      <c r="BO338" s="26"/>
      <c r="BP338" s="26"/>
      <c r="BQ338" s="26"/>
      <c r="BR338" s="26"/>
      <c r="BS338" s="26"/>
      <c r="BT338" s="26"/>
      <c r="BU338" s="26"/>
      <c r="BV338" s="26"/>
      <c r="BW338" s="26"/>
      <c r="BX338" s="26"/>
      <c r="BY338" s="26"/>
      <c r="BZ338" s="26"/>
      <c r="CA338" s="26"/>
      <c r="CB338" s="26"/>
      <c r="CC338" s="35"/>
      <c r="CD338" s="35">
        <v>116179061.38333333</v>
      </c>
    </row>
    <row r="339" spans="2:82" x14ac:dyDescent="0.2">
      <c r="B339" s="1">
        <v>1</v>
      </c>
      <c r="C339" s="24">
        <v>4</v>
      </c>
      <c r="D339" s="24"/>
      <c r="E339" s="24"/>
      <c r="F339" s="24"/>
      <c r="G339" s="24"/>
      <c r="H339" s="24" t="s">
        <v>190</v>
      </c>
      <c r="I339" s="25">
        <v>3</v>
      </c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F339" s="26"/>
      <c r="AG339" s="26"/>
      <c r="AH339" s="26"/>
      <c r="AI339" s="26"/>
      <c r="AJ339" s="26"/>
      <c r="AK339" s="26"/>
      <c r="AL339" s="26"/>
      <c r="AM339" s="26"/>
      <c r="AN339" s="26"/>
      <c r="AO339" s="26"/>
      <c r="AP339" s="26"/>
      <c r="AQ339" s="26"/>
      <c r="AR339" s="26"/>
      <c r="AS339" s="26"/>
      <c r="AT339" s="26"/>
      <c r="AU339" s="26"/>
      <c r="AV339" s="26"/>
      <c r="AW339" s="26"/>
      <c r="AX339" s="26"/>
      <c r="AY339" s="26"/>
      <c r="AZ339" s="26"/>
      <c r="BA339" s="26"/>
      <c r="BB339" s="26"/>
      <c r="BC339" s="26"/>
      <c r="BD339" s="26"/>
      <c r="BE339" s="26"/>
      <c r="BF339" s="26"/>
      <c r="BG339" s="26"/>
      <c r="BH339" s="26"/>
      <c r="BI339" s="26"/>
      <c r="BJ339" s="26"/>
      <c r="BK339" s="26"/>
      <c r="BL339" s="26"/>
      <c r="BM339" s="26"/>
      <c r="BN339" s="26"/>
      <c r="BO339" s="26"/>
      <c r="BP339" s="26"/>
      <c r="BQ339" s="26"/>
      <c r="BR339" s="26"/>
      <c r="BS339" s="26"/>
      <c r="BT339" s="26"/>
      <c r="BU339" s="26"/>
      <c r="BV339" s="26"/>
      <c r="BW339" s="26"/>
      <c r="BX339" s="26"/>
      <c r="BY339" s="26"/>
      <c r="BZ339" s="26"/>
      <c r="CA339" s="26"/>
      <c r="CB339" s="26"/>
      <c r="CC339" s="25"/>
      <c r="CD339" s="25">
        <v>510923553.75999999</v>
      </c>
    </row>
    <row r="340" spans="2:82" x14ac:dyDescent="0.2">
      <c r="B340" s="1">
        <v>2</v>
      </c>
      <c r="C340" s="28">
        <v>4</v>
      </c>
      <c r="D340" s="28">
        <v>4</v>
      </c>
      <c r="E340" s="28"/>
      <c r="F340" s="28"/>
      <c r="G340" s="28"/>
      <c r="H340" s="28" t="s">
        <v>377</v>
      </c>
      <c r="I340" s="29">
        <v>2</v>
      </c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F340" s="26"/>
      <c r="AG340" s="26"/>
      <c r="AH340" s="26"/>
      <c r="AI340" s="26"/>
      <c r="AJ340" s="26"/>
      <c r="AK340" s="26"/>
      <c r="AL340" s="26"/>
      <c r="AM340" s="26"/>
      <c r="AN340" s="26"/>
      <c r="AO340" s="26"/>
      <c r="AP340" s="26"/>
      <c r="AQ340" s="26"/>
      <c r="AR340" s="26"/>
      <c r="AS340" s="26"/>
      <c r="AT340" s="26"/>
      <c r="AU340" s="26"/>
      <c r="AV340" s="26"/>
      <c r="AW340" s="26"/>
      <c r="AX340" s="26"/>
      <c r="AY340" s="26"/>
      <c r="AZ340" s="26"/>
      <c r="BA340" s="26"/>
      <c r="BB340" s="26"/>
      <c r="BC340" s="26"/>
      <c r="BD340" s="26"/>
      <c r="BE340" s="26"/>
      <c r="BF340" s="26"/>
      <c r="BG340" s="26"/>
      <c r="BH340" s="26"/>
      <c r="BI340" s="26"/>
      <c r="BJ340" s="26"/>
      <c r="BK340" s="26"/>
      <c r="BL340" s="26"/>
      <c r="BM340" s="26"/>
      <c r="BN340" s="26"/>
      <c r="BO340" s="26"/>
      <c r="BP340" s="26"/>
      <c r="BQ340" s="26"/>
      <c r="BR340" s="26"/>
      <c r="BS340" s="26"/>
      <c r="BT340" s="26"/>
      <c r="BU340" s="26"/>
      <c r="BV340" s="26"/>
      <c r="BW340" s="26"/>
      <c r="BX340" s="26"/>
      <c r="BY340" s="26"/>
      <c r="BZ340" s="26"/>
      <c r="CA340" s="26"/>
      <c r="CB340" s="26"/>
      <c r="CC340" s="29"/>
      <c r="CD340" s="29">
        <v>355511431.42666668</v>
      </c>
    </row>
    <row r="341" spans="2:82" ht="51" x14ac:dyDescent="0.2">
      <c r="B341" s="1">
        <v>3</v>
      </c>
      <c r="C341" s="30">
        <v>4</v>
      </c>
      <c r="D341" s="30">
        <v>4</v>
      </c>
      <c r="E341" s="37">
        <v>1</v>
      </c>
      <c r="F341" s="30"/>
      <c r="G341" s="30"/>
      <c r="H341" s="32" t="s">
        <v>261</v>
      </c>
      <c r="I341" s="33">
        <v>1</v>
      </c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  <c r="AG341" s="26"/>
      <c r="AH341" s="26"/>
      <c r="AI341" s="26"/>
      <c r="AJ341" s="26"/>
      <c r="AK341" s="26"/>
      <c r="AL341" s="26"/>
      <c r="AM341" s="26"/>
      <c r="AN341" s="26"/>
      <c r="AO341" s="26"/>
      <c r="AP341" s="26"/>
      <c r="AQ341" s="26"/>
      <c r="AR341" s="26"/>
      <c r="AS341" s="26"/>
      <c r="AT341" s="26"/>
      <c r="AU341" s="26"/>
      <c r="AV341" s="26"/>
      <c r="AW341" s="26"/>
      <c r="AX341" s="26"/>
      <c r="AY341" s="26"/>
      <c r="AZ341" s="26"/>
      <c r="BA341" s="26"/>
      <c r="BB341" s="26"/>
      <c r="BC341" s="26"/>
      <c r="BD341" s="26"/>
      <c r="BE341" s="26"/>
      <c r="BF341" s="26"/>
      <c r="BG341" s="26"/>
      <c r="BH341" s="26"/>
      <c r="BI341" s="26"/>
      <c r="BJ341" s="26"/>
      <c r="BK341" s="26"/>
      <c r="BL341" s="26"/>
      <c r="BM341" s="26"/>
      <c r="BN341" s="26"/>
      <c r="BO341" s="26"/>
      <c r="BP341" s="26"/>
      <c r="BQ341" s="26"/>
      <c r="BR341" s="26"/>
      <c r="BS341" s="26"/>
      <c r="BT341" s="26"/>
      <c r="BU341" s="26"/>
      <c r="BV341" s="26"/>
      <c r="BW341" s="26"/>
      <c r="BX341" s="26"/>
      <c r="BY341" s="26"/>
      <c r="BZ341" s="26"/>
      <c r="CA341" s="26"/>
      <c r="CB341" s="26"/>
      <c r="CC341" s="33"/>
      <c r="CD341" s="33">
        <v>177755715.71333334</v>
      </c>
    </row>
    <row r="342" spans="2:82" ht="89.25" x14ac:dyDescent="0.2">
      <c r="B342" s="1">
        <v>4</v>
      </c>
      <c r="C342" s="18">
        <v>4</v>
      </c>
      <c r="D342" s="18">
        <v>4</v>
      </c>
      <c r="E342" s="18">
        <v>1</v>
      </c>
      <c r="F342" s="18">
        <v>12</v>
      </c>
      <c r="G342" s="18"/>
      <c r="H342" s="34" t="s">
        <v>364</v>
      </c>
      <c r="I342" s="35">
        <v>1</v>
      </c>
      <c r="J342" s="36">
        <v>1</v>
      </c>
      <c r="K342" s="26">
        <v>113222382.38</v>
      </c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F342" s="26"/>
      <c r="AG342" s="26"/>
      <c r="AH342" s="26"/>
      <c r="AI342" s="26"/>
      <c r="AJ342" s="26"/>
      <c r="AK342" s="26"/>
      <c r="AL342" s="26"/>
      <c r="AM342" s="26"/>
      <c r="AN342" s="26"/>
      <c r="AO342" s="26"/>
      <c r="AP342" s="26"/>
      <c r="AQ342" s="26"/>
      <c r="AR342" s="26"/>
      <c r="AS342" s="26">
        <v>64533333.333333343</v>
      </c>
      <c r="AT342" s="26"/>
      <c r="AU342" s="26"/>
      <c r="AV342" s="26"/>
      <c r="AW342" s="26"/>
      <c r="AX342" s="26"/>
      <c r="AY342" s="26"/>
      <c r="AZ342" s="26"/>
      <c r="BA342" s="26"/>
      <c r="BB342" s="26"/>
      <c r="BC342" s="26"/>
      <c r="BD342" s="26"/>
      <c r="BE342" s="26"/>
      <c r="BF342" s="26"/>
      <c r="BG342" s="26"/>
      <c r="BH342" s="26"/>
      <c r="BI342" s="26"/>
      <c r="BJ342" s="26"/>
      <c r="BK342" s="26"/>
      <c r="BL342" s="26"/>
      <c r="BM342" s="26"/>
      <c r="BN342" s="26"/>
      <c r="BO342" s="26"/>
      <c r="BP342" s="26"/>
      <c r="BQ342" s="26"/>
      <c r="BR342" s="26"/>
      <c r="BS342" s="26"/>
      <c r="BT342" s="26"/>
      <c r="BU342" s="26"/>
      <c r="BV342" s="26"/>
      <c r="BW342" s="26"/>
      <c r="BX342" s="26"/>
      <c r="BY342" s="26"/>
      <c r="BZ342" s="26"/>
      <c r="CA342" s="26"/>
      <c r="CB342" s="26"/>
      <c r="CC342" s="35"/>
      <c r="CD342" s="35">
        <v>177755715.71333334</v>
      </c>
    </row>
    <row r="343" spans="2:82" ht="38.25" x14ac:dyDescent="0.2">
      <c r="B343" s="1">
        <v>3</v>
      </c>
      <c r="C343" s="30">
        <v>4</v>
      </c>
      <c r="D343" s="30">
        <v>4</v>
      </c>
      <c r="E343" s="37">
        <v>2</v>
      </c>
      <c r="F343" s="30"/>
      <c r="G343" s="30"/>
      <c r="H343" s="32" t="s">
        <v>263</v>
      </c>
      <c r="I343" s="33">
        <v>1</v>
      </c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F343" s="26"/>
      <c r="AG343" s="26"/>
      <c r="AH343" s="26"/>
      <c r="AI343" s="26"/>
      <c r="AJ343" s="26"/>
      <c r="AK343" s="26"/>
      <c r="AL343" s="26"/>
      <c r="AM343" s="26"/>
      <c r="AN343" s="26"/>
      <c r="AO343" s="26"/>
      <c r="AP343" s="26"/>
      <c r="AQ343" s="26"/>
      <c r="AR343" s="26"/>
      <c r="AS343" s="26"/>
      <c r="AT343" s="26"/>
      <c r="AU343" s="26"/>
      <c r="AV343" s="26"/>
      <c r="AW343" s="26"/>
      <c r="AX343" s="26"/>
      <c r="AY343" s="26"/>
      <c r="AZ343" s="26"/>
      <c r="BA343" s="26"/>
      <c r="BB343" s="26"/>
      <c r="BC343" s="26"/>
      <c r="BD343" s="26"/>
      <c r="BE343" s="26"/>
      <c r="BF343" s="26"/>
      <c r="BG343" s="26"/>
      <c r="BH343" s="26"/>
      <c r="BI343" s="26"/>
      <c r="BJ343" s="26"/>
      <c r="BK343" s="26"/>
      <c r="BL343" s="26"/>
      <c r="BM343" s="26"/>
      <c r="BN343" s="26"/>
      <c r="BO343" s="26"/>
      <c r="BP343" s="26"/>
      <c r="BQ343" s="26"/>
      <c r="BR343" s="26"/>
      <c r="BS343" s="26"/>
      <c r="BT343" s="26"/>
      <c r="BU343" s="26"/>
      <c r="BV343" s="26"/>
      <c r="BW343" s="26"/>
      <c r="BX343" s="26"/>
      <c r="BY343" s="26"/>
      <c r="BZ343" s="26"/>
      <c r="CA343" s="26"/>
      <c r="CB343" s="26"/>
      <c r="CC343" s="33"/>
      <c r="CD343" s="33">
        <v>177755715.71333334</v>
      </c>
    </row>
    <row r="344" spans="2:82" ht="63.75" x14ac:dyDescent="0.2">
      <c r="B344" s="1">
        <v>4</v>
      </c>
      <c r="C344" s="18">
        <v>4</v>
      </c>
      <c r="D344" s="18">
        <v>4</v>
      </c>
      <c r="E344" s="18">
        <v>2</v>
      </c>
      <c r="F344" s="18">
        <v>9</v>
      </c>
      <c r="G344" s="18"/>
      <c r="H344" s="34" t="s">
        <v>378</v>
      </c>
      <c r="I344" s="35">
        <v>1</v>
      </c>
      <c r="J344" s="36">
        <v>1</v>
      </c>
      <c r="K344" s="26">
        <v>113222382.38</v>
      </c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  <c r="AG344" s="26"/>
      <c r="AH344" s="26"/>
      <c r="AI344" s="26"/>
      <c r="AJ344" s="26"/>
      <c r="AK344" s="26"/>
      <c r="AL344" s="26"/>
      <c r="AM344" s="26"/>
      <c r="AN344" s="26"/>
      <c r="AO344" s="26"/>
      <c r="AP344" s="26"/>
      <c r="AQ344" s="26"/>
      <c r="AR344" s="26"/>
      <c r="AS344" s="26">
        <v>64533333.333333343</v>
      </c>
      <c r="AT344" s="26"/>
      <c r="AU344" s="26"/>
      <c r="AV344" s="26"/>
      <c r="AW344" s="26"/>
      <c r="AX344" s="26"/>
      <c r="AY344" s="26"/>
      <c r="AZ344" s="26"/>
      <c r="BA344" s="26"/>
      <c r="BB344" s="26"/>
      <c r="BC344" s="26"/>
      <c r="BD344" s="26"/>
      <c r="BE344" s="26"/>
      <c r="BF344" s="26"/>
      <c r="BG344" s="26"/>
      <c r="BH344" s="26"/>
      <c r="BI344" s="26"/>
      <c r="BJ344" s="26"/>
      <c r="BK344" s="26"/>
      <c r="BL344" s="26"/>
      <c r="BM344" s="26"/>
      <c r="BN344" s="26"/>
      <c r="BO344" s="26"/>
      <c r="BP344" s="26"/>
      <c r="BQ344" s="26"/>
      <c r="BR344" s="26"/>
      <c r="BS344" s="26"/>
      <c r="BT344" s="26"/>
      <c r="BU344" s="26"/>
      <c r="BV344" s="26"/>
      <c r="BW344" s="26"/>
      <c r="BX344" s="26"/>
      <c r="BY344" s="26"/>
      <c r="BZ344" s="26"/>
      <c r="CA344" s="26"/>
      <c r="CB344" s="26"/>
      <c r="CC344" s="35"/>
      <c r="CD344" s="35">
        <v>177755715.71333334</v>
      </c>
    </row>
    <row r="345" spans="2:82" x14ac:dyDescent="0.2">
      <c r="B345" s="1">
        <v>2</v>
      </c>
      <c r="C345" s="28">
        <v>4</v>
      </c>
      <c r="D345" s="28">
        <v>6</v>
      </c>
      <c r="E345" s="28"/>
      <c r="F345" s="28"/>
      <c r="G345" s="28"/>
      <c r="H345" s="28" t="s">
        <v>379</v>
      </c>
      <c r="I345" s="29">
        <v>1</v>
      </c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  <c r="AG345" s="26"/>
      <c r="AH345" s="26"/>
      <c r="AI345" s="26"/>
      <c r="AJ345" s="26"/>
      <c r="AK345" s="26"/>
      <c r="AL345" s="26"/>
      <c r="AM345" s="26"/>
      <c r="AN345" s="26"/>
      <c r="AO345" s="26"/>
      <c r="AP345" s="26"/>
      <c r="AQ345" s="26"/>
      <c r="AR345" s="26"/>
      <c r="AS345" s="26"/>
      <c r="AT345" s="26"/>
      <c r="AU345" s="26"/>
      <c r="AV345" s="26"/>
      <c r="AW345" s="26"/>
      <c r="AX345" s="26"/>
      <c r="AY345" s="26"/>
      <c r="AZ345" s="26"/>
      <c r="BA345" s="26"/>
      <c r="BB345" s="26"/>
      <c r="BC345" s="26"/>
      <c r="BD345" s="26"/>
      <c r="BE345" s="26"/>
      <c r="BF345" s="26"/>
      <c r="BG345" s="26"/>
      <c r="BH345" s="26"/>
      <c r="BI345" s="26"/>
      <c r="BJ345" s="26"/>
      <c r="BK345" s="26"/>
      <c r="BL345" s="26"/>
      <c r="BM345" s="26"/>
      <c r="BN345" s="26"/>
      <c r="BO345" s="26"/>
      <c r="BP345" s="26"/>
      <c r="BQ345" s="26"/>
      <c r="BR345" s="26"/>
      <c r="BS345" s="26"/>
      <c r="BT345" s="26"/>
      <c r="BU345" s="26"/>
      <c r="BV345" s="26"/>
      <c r="BW345" s="26"/>
      <c r="BX345" s="26"/>
      <c r="BY345" s="26"/>
      <c r="BZ345" s="26"/>
      <c r="CA345" s="26"/>
      <c r="CB345" s="26"/>
      <c r="CC345" s="29"/>
      <c r="CD345" s="29">
        <v>155412122.33333334</v>
      </c>
    </row>
    <row r="346" spans="2:82" ht="38.25" x14ac:dyDescent="0.2">
      <c r="B346" s="1">
        <v>3</v>
      </c>
      <c r="C346" s="30">
        <v>4</v>
      </c>
      <c r="D346" s="30">
        <v>6</v>
      </c>
      <c r="E346" s="37">
        <v>2</v>
      </c>
      <c r="F346" s="30"/>
      <c r="G346" s="30"/>
      <c r="H346" s="32" t="s">
        <v>209</v>
      </c>
      <c r="I346" s="33">
        <v>1</v>
      </c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  <c r="AG346" s="26"/>
      <c r="AH346" s="26"/>
      <c r="AI346" s="26"/>
      <c r="AJ346" s="26"/>
      <c r="AK346" s="26"/>
      <c r="AL346" s="26"/>
      <c r="AM346" s="26"/>
      <c r="AN346" s="26"/>
      <c r="AO346" s="26"/>
      <c r="AP346" s="26"/>
      <c r="AQ346" s="26"/>
      <c r="AR346" s="26"/>
      <c r="AS346" s="26"/>
      <c r="AT346" s="26"/>
      <c r="AU346" s="26"/>
      <c r="AV346" s="26"/>
      <c r="AW346" s="26"/>
      <c r="AX346" s="26"/>
      <c r="AY346" s="26"/>
      <c r="AZ346" s="26"/>
      <c r="BA346" s="26"/>
      <c r="BB346" s="26"/>
      <c r="BC346" s="26"/>
      <c r="BD346" s="26"/>
      <c r="BE346" s="26"/>
      <c r="BF346" s="26"/>
      <c r="BG346" s="26"/>
      <c r="BH346" s="26"/>
      <c r="BI346" s="26"/>
      <c r="BJ346" s="26"/>
      <c r="BK346" s="26"/>
      <c r="BL346" s="26"/>
      <c r="BM346" s="26"/>
      <c r="BN346" s="26"/>
      <c r="BO346" s="26"/>
      <c r="BP346" s="26"/>
      <c r="BQ346" s="26"/>
      <c r="BR346" s="26"/>
      <c r="BS346" s="26"/>
      <c r="BT346" s="26"/>
      <c r="BU346" s="26"/>
      <c r="BV346" s="26"/>
      <c r="BW346" s="26"/>
      <c r="BX346" s="26"/>
      <c r="BY346" s="26"/>
      <c r="BZ346" s="26"/>
      <c r="CA346" s="26"/>
      <c r="CB346" s="26"/>
      <c r="CC346" s="33"/>
      <c r="CD346" s="33">
        <v>155412122.33333334</v>
      </c>
    </row>
    <row r="347" spans="2:82" ht="89.25" x14ac:dyDescent="0.2">
      <c r="B347" s="1">
        <v>4</v>
      </c>
      <c r="C347" s="18">
        <v>4</v>
      </c>
      <c r="D347" s="18">
        <v>6</v>
      </c>
      <c r="E347" s="18">
        <v>2</v>
      </c>
      <c r="F347" s="18">
        <v>11</v>
      </c>
      <c r="G347" s="18"/>
      <c r="H347" s="34" t="s">
        <v>363</v>
      </c>
      <c r="I347" s="35">
        <v>1</v>
      </c>
      <c r="J347" s="36">
        <v>1</v>
      </c>
      <c r="K347" s="26">
        <v>90878789</v>
      </c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F347" s="26"/>
      <c r="AG347" s="26"/>
      <c r="AH347" s="26"/>
      <c r="AI347" s="26"/>
      <c r="AJ347" s="26"/>
      <c r="AK347" s="26"/>
      <c r="AL347" s="26"/>
      <c r="AM347" s="26"/>
      <c r="AN347" s="26"/>
      <c r="AO347" s="26"/>
      <c r="AP347" s="26"/>
      <c r="AQ347" s="26"/>
      <c r="AR347" s="26"/>
      <c r="AS347" s="26">
        <v>64533333.333333343</v>
      </c>
      <c r="AT347" s="26"/>
      <c r="AU347" s="26"/>
      <c r="AV347" s="26"/>
      <c r="AW347" s="26"/>
      <c r="AX347" s="26"/>
      <c r="AY347" s="26"/>
      <c r="AZ347" s="26"/>
      <c r="BA347" s="26"/>
      <c r="BB347" s="26"/>
      <c r="BC347" s="26"/>
      <c r="BD347" s="26"/>
      <c r="BE347" s="26"/>
      <c r="BF347" s="26"/>
      <c r="BG347" s="26"/>
      <c r="BH347" s="26"/>
      <c r="BI347" s="26"/>
      <c r="BJ347" s="26"/>
      <c r="BK347" s="26"/>
      <c r="BL347" s="26"/>
      <c r="BM347" s="26"/>
      <c r="BN347" s="26"/>
      <c r="BO347" s="26"/>
      <c r="BP347" s="26"/>
      <c r="BQ347" s="26"/>
      <c r="BR347" s="26"/>
      <c r="BS347" s="26"/>
      <c r="BT347" s="26"/>
      <c r="BU347" s="26"/>
      <c r="BV347" s="26"/>
      <c r="BW347" s="26"/>
      <c r="BX347" s="26"/>
      <c r="BY347" s="26"/>
      <c r="BZ347" s="26"/>
      <c r="CA347" s="26"/>
      <c r="CB347" s="26"/>
      <c r="CC347" s="35"/>
      <c r="CD347" s="35">
        <v>155412122.33333334</v>
      </c>
    </row>
    <row r="348" spans="2:82" x14ac:dyDescent="0.2">
      <c r="B348" s="17">
        <v>0</v>
      </c>
      <c r="C348" s="19">
        <v>0</v>
      </c>
      <c r="D348" s="19"/>
      <c r="E348" s="19"/>
      <c r="F348" s="19"/>
      <c r="G348" s="20" t="s">
        <v>380</v>
      </c>
      <c r="H348" s="20" t="s">
        <v>381</v>
      </c>
      <c r="I348" s="21">
        <v>1</v>
      </c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  <c r="AR348" s="22"/>
      <c r="AS348" s="22"/>
      <c r="AT348" s="22"/>
      <c r="AU348" s="22"/>
      <c r="AV348" s="22"/>
      <c r="AW348" s="22"/>
      <c r="AX348" s="22"/>
      <c r="AY348" s="22"/>
      <c r="AZ348" s="22"/>
      <c r="BA348" s="22"/>
      <c r="BB348" s="22"/>
      <c r="BC348" s="22"/>
      <c r="BD348" s="22"/>
      <c r="BE348" s="22"/>
      <c r="BF348" s="22"/>
      <c r="BG348" s="22"/>
      <c r="BH348" s="22"/>
      <c r="BI348" s="22"/>
      <c r="BJ348" s="22"/>
      <c r="BK348" s="22"/>
      <c r="BL348" s="22"/>
      <c r="BM348" s="22"/>
      <c r="BN348" s="22"/>
      <c r="BO348" s="22"/>
      <c r="BP348" s="22"/>
      <c r="BQ348" s="22"/>
      <c r="BR348" s="22"/>
      <c r="BS348" s="22"/>
      <c r="BT348" s="22"/>
      <c r="BU348" s="22"/>
      <c r="BV348" s="22"/>
      <c r="BW348" s="22"/>
      <c r="BX348" s="22"/>
      <c r="BY348" s="22"/>
      <c r="BZ348" s="22"/>
      <c r="CA348" s="22"/>
      <c r="CB348" s="22"/>
      <c r="CC348" s="21"/>
      <c r="CD348" s="21">
        <v>147218915</v>
      </c>
    </row>
    <row r="349" spans="2:82" x14ac:dyDescent="0.2">
      <c r="B349" s="1">
        <v>1</v>
      </c>
      <c r="C349" s="24">
        <v>3</v>
      </c>
      <c r="D349" s="24"/>
      <c r="E349" s="24"/>
      <c r="F349" s="24"/>
      <c r="G349" s="24"/>
      <c r="H349" s="24" t="s">
        <v>226</v>
      </c>
      <c r="I349" s="25">
        <v>1</v>
      </c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  <c r="AG349" s="26"/>
      <c r="AH349" s="26"/>
      <c r="AI349" s="26"/>
      <c r="AJ349" s="26"/>
      <c r="AK349" s="26"/>
      <c r="AL349" s="26"/>
      <c r="AM349" s="26"/>
      <c r="AN349" s="26"/>
      <c r="AO349" s="26"/>
      <c r="AP349" s="26"/>
      <c r="AQ349" s="26"/>
      <c r="AR349" s="26"/>
      <c r="AS349" s="26"/>
      <c r="AT349" s="26"/>
      <c r="AU349" s="26"/>
      <c r="AV349" s="26"/>
      <c r="AW349" s="26"/>
      <c r="AX349" s="26"/>
      <c r="AY349" s="26"/>
      <c r="AZ349" s="26"/>
      <c r="BA349" s="26"/>
      <c r="BB349" s="26"/>
      <c r="BC349" s="26"/>
      <c r="BD349" s="26"/>
      <c r="BE349" s="26"/>
      <c r="BF349" s="26"/>
      <c r="BG349" s="26"/>
      <c r="BH349" s="26"/>
      <c r="BI349" s="26"/>
      <c r="BJ349" s="26"/>
      <c r="BK349" s="26"/>
      <c r="BL349" s="26"/>
      <c r="BM349" s="26"/>
      <c r="BN349" s="26"/>
      <c r="BO349" s="26"/>
      <c r="BP349" s="26"/>
      <c r="BQ349" s="26"/>
      <c r="BR349" s="26"/>
      <c r="BS349" s="26"/>
      <c r="BT349" s="26"/>
      <c r="BU349" s="26"/>
      <c r="BV349" s="26"/>
      <c r="BW349" s="26"/>
      <c r="BX349" s="26"/>
      <c r="BY349" s="26"/>
      <c r="BZ349" s="26"/>
      <c r="CA349" s="26"/>
      <c r="CB349" s="26"/>
      <c r="CC349" s="25"/>
      <c r="CD349" s="25">
        <v>147218915</v>
      </c>
    </row>
    <row r="350" spans="2:82" x14ac:dyDescent="0.2">
      <c r="B350" s="1">
        <v>2</v>
      </c>
      <c r="C350" s="28">
        <v>3</v>
      </c>
      <c r="D350" s="28">
        <v>3</v>
      </c>
      <c r="E350" s="28"/>
      <c r="F350" s="28"/>
      <c r="G350" s="28"/>
      <c r="H350" s="28" t="s">
        <v>204</v>
      </c>
      <c r="I350" s="29">
        <v>1</v>
      </c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F350" s="26"/>
      <c r="AG350" s="26"/>
      <c r="AH350" s="26"/>
      <c r="AI350" s="26"/>
      <c r="AJ350" s="26"/>
      <c r="AK350" s="26"/>
      <c r="AL350" s="26"/>
      <c r="AM350" s="26"/>
      <c r="AN350" s="26"/>
      <c r="AO350" s="26"/>
      <c r="AP350" s="26"/>
      <c r="AQ350" s="26"/>
      <c r="AR350" s="26"/>
      <c r="AS350" s="26"/>
      <c r="AT350" s="26"/>
      <c r="AU350" s="26"/>
      <c r="AV350" s="26"/>
      <c r="AW350" s="26"/>
      <c r="AX350" s="26"/>
      <c r="AY350" s="26"/>
      <c r="AZ350" s="26"/>
      <c r="BA350" s="26"/>
      <c r="BB350" s="26"/>
      <c r="BC350" s="26"/>
      <c r="BD350" s="26"/>
      <c r="BE350" s="26"/>
      <c r="BF350" s="26"/>
      <c r="BG350" s="26"/>
      <c r="BH350" s="26"/>
      <c r="BI350" s="26"/>
      <c r="BJ350" s="26"/>
      <c r="BK350" s="26"/>
      <c r="BL350" s="26"/>
      <c r="BM350" s="26"/>
      <c r="BN350" s="26"/>
      <c r="BO350" s="26"/>
      <c r="BP350" s="26"/>
      <c r="BQ350" s="26"/>
      <c r="BR350" s="26"/>
      <c r="BS350" s="26"/>
      <c r="BT350" s="26"/>
      <c r="BU350" s="26"/>
      <c r="BV350" s="26"/>
      <c r="BW350" s="26"/>
      <c r="BX350" s="26"/>
      <c r="BY350" s="26"/>
      <c r="BZ350" s="26"/>
      <c r="CA350" s="26"/>
      <c r="CB350" s="26"/>
      <c r="CC350" s="29"/>
      <c r="CD350" s="29">
        <v>147218915</v>
      </c>
    </row>
    <row r="351" spans="2:82" ht="38.25" x14ac:dyDescent="0.2">
      <c r="B351" s="1">
        <v>3</v>
      </c>
      <c r="C351" s="30">
        <v>3</v>
      </c>
      <c r="D351" s="30">
        <v>3</v>
      </c>
      <c r="E351" s="37">
        <v>1</v>
      </c>
      <c r="F351" s="30"/>
      <c r="G351" s="30"/>
      <c r="H351" s="32" t="s">
        <v>216</v>
      </c>
      <c r="I351" s="33">
        <v>1</v>
      </c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  <c r="AG351" s="26"/>
      <c r="AH351" s="26"/>
      <c r="AI351" s="26"/>
      <c r="AJ351" s="26"/>
      <c r="AK351" s="26"/>
      <c r="AL351" s="26"/>
      <c r="AM351" s="26"/>
      <c r="AN351" s="26"/>
      <c r="AO351" s="26"/>
      <c r="AP351" s="26"/>
      <c r="AQ351" s="26"/>
      <c r="AR351" s="26"/>
      <c r="AS351" s="26"/>
      <c r="AT351" s="26"/>
      <c r="AU351" s="26"/>
      <c r="AV351" s="26"/>
      <c r="AW351" s="26"/>
      <c r="AX351" s="26"/>
      <c r="AY351" s="26"/>
      <c r="AZ351" s="26"/>
      <c r="BA351" s="26"/>
      <c r="BB351" s="26"/>
      <c r="BC351" s="26"/>
      <c r="BD351" s="26"/>
      <c r="BE351" s="26"/>
      <c r="BF351" s="26"/>
      <c r="BG351" s="26"/>
      <c r="BH351" s="26"/>
      <c r="BI351" s="26"/>
      <c r="BJ351" s="26"/>
      <c r="BK351" s="26"/>
      <c r="BL351" s="26"/>
      <c r="BM351" s="26"/>
      <c r="BN351" s="26"/>
      <c r="BO351" s="26"/>
      <c r="BP351" s="26"/>
      <c r="BQ351" s="26"/>
      <c r="BR351" s="26"/>
      <c r="BS351" s="26"/>
      <c r="BT351" s="26"/>
      <c r="BU351" s="26"/>
      <c r="BV351" s="26"/>
      <c r="BW351" s="26"/>
      <c r="BX351" s="26"/>
      <c r="BY351" s="26"/>
      <c r="BZ351" s="26"/>
      <c r="CA351" s="26"/>
      <c r="CB351" s="26"/>
      <c r="CC351" s="33"/>
      <c r="CD351" s="33">
        <v>147218915</v>
      </c>
    </row>
    <row r="352" spans="2:82" ht="63.75" x14ac:dyDescent="0.2">
      <c r="B352" s="1">
        <v>4</v>
      </c>
      <c r="C352" s="18">
        <v>3</v>
      </c>
      <c r="D352" s="18">
        <v>3</v>
      </c>
      <c r="E352" s="18">
        <v>1</v>
      </c>
      <c r="F352" s="18">
        <v>13</v>
      </c>
      <c r="G352" s="18"/>
      <c r="H352" s="34" t="s">
        <v>236</v>
      </c>
      <c r="I352" s="35">
        <v>1</v>
      </c>
      <c r="J352" s="36">
        <v>1</v>
      </c>
      <c r="K352" s="26">
        <v>147218915</v>
      </c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  <c r="AG352" s="26"/>
      <c r="AH352" s="26"/>
      <c r="AI352" s="26"/>
      <c r="AJ352" s="26"/>
      <c r="AK352" s="26"/>
      <c r="AL352" s="26"/>
      <c r="AM352" s="26"/>
      <c r="AN352" s="26"/>
      <c r="AO352" s="26"/>
      <c r="AP352" s="26"/>
      <c r="AQ352" s="26"/>
      <c r="AR352" s="26"/>
      <c r="AS352" s="26"/>
      <c r="AT352" s="26"/>
      <c r="AU352" s="26"/>
      <c r="AV352" s="26"/>
      <c r="AW352" s="26"/>
      <c r="AX352" s="26"/>
      <c r="AY352" s="26"/>
      <c r="AZ352" s="26"/>
      <c r="BA352" s="26"/>
      <c r="BB352" s="26"/>
      <c r="BC352" s="26"/>
      <c r="BD352" s="26"/>
      <c r="BE352" s="26"/>
      <c r="BF352" s="26"/>
      <c r="BG352" s="26"/>
      <c r="BH352" s="26"/>
      <c r="BI352" s="26"/>
      <c r="BJ352" s="26"/>
      <c r="BK352" s="26"/>
      <c r="BL352" s="26"/>
      <c r="BM352" s="26"/>
      <c r="BN352" s="26"/>
      <c r="BO352" s="26"/>
      <c r="BP352" s="26"/>
      <c r="BQ352" s="26"/>
      <c r="BR352" s="26"/>
      <c r="BS352" s="26"/>
      <c r="BT352" s="26"/>
      <c r="BU352" s="26"/>
      <c r="BV352" s="26"/>
      <c r="BW352" s="26"/>
      <c r="BX352" s="26"/>
      <c r="BY352" s="26"/>
      <c r="BZ352" s="26"/>
      <c r="CA352" s="26"/>
      <c r="CB352" s="26"/>
      <c r="CC352" s="35"/>
      <c r="CD352" s="35">
        <v>147218915</v>
      </c>
    </row>
    <row r="353" spans="2:82" x14ac:dyDescent="0.2">
      <c r="B353" s="17">
        <v>0</v>
      </c>
      <c r="C353" s="19">
        <v>0</v>
      </c>
      <c r="D353" s="19"/>
      <c r="E353" s="19"/>
      <c r="F353" s="19"/>
      <c r="G353" s="20" t="s">
        <v>382</v>
      </c>
      <c r="H353" s="20" t="s">
        <v>383</v>
      </c>
      <c r="I353" s="21">
        <v>3</v>
      </c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  <c r="AR353" s="22"/>
      <c r="AS353" s="22"/>
      <c r="AT353" s="22"/>
      <c r="AU353" s="22"/>
      <c r="AV353" s="22"/>
      <c r="AW353" s="22"/>
      <c r="AX353" s="22"/>
      <c r="AY353" s="22"/>
      <c r="AZ353" s="22"/>
      <c r="BA353" s="22"/>
      <c r="BB353" s="22"/>
      <c r="BC353" s="22"/>
      <c r="BD353" s="22"/>
      <c r="BE353" s="22"/>
      <c r="BF353" s="22"/>
      <c r="BG353" s="22"/>
      <c r="BH353" s="22"/>
      <c r="BI353" s="22"/>
      <c r="BJ353" s="22"/>
      <c r="BK353" s="22"/>
      <c r="BL353" s="22"/>
      <c r="BM353" s="22"/>
      <c r="BN353" s="22"/>
      <c r="BO353" s="22"/>
      <c r="BP353" s="22"/>
      <c r="BQ353" s="22"/>
      <c r="BR353" s="22"/>
      <c r="BS353" s="22"/>
      <c r="BT353" s="22"/>
      <c r="BU353" s="22"/>
      <c r="BV353" s="22"/>
      <c r="BW353" s="22"/>
      <c r="BX353" s="22"/>
      <c r="BY353" s="22"/>
      <c r="BZ353" s="22"/>
      <c r="CA353" s="22"/>
      <c r="CB353" s="22"/>
      <c r="CC353" s="21"/>
      <c r="CD353" s="21">
        <v>2433172731.1208963</v>
      </c>
    </row>
    <row r="354" spans="2:82" x14ac:dyDescent="0.2">
      <c r="B354" s="1">
        <v>1</v>
      </c>
      <c r="C354" s="24">
        <v>1</v>
      </c>
      <c r="D354" s="24"/>
      <c r="E354" s="24"/>
      <c r="F354" s="24"/>
      <c r="G354" s="24"/>
      <c r="H354" s="24" t="s">
        <v>203</v>
      </c>
      <c r="I354" s="25">
        <v>3</v>
      </c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  <c r="AI354" s="26"/>
      <c r="AJ354" s="26"/>
      <c r="AK354" s="26"/>
      <c r="AL354" s="26"/>
      <c r="AM354" s="26"/>
      <c r="AN354" s="26"/>
      <c r="AO354" s="26"/>
      <c r="AP354" s="26"/>
      <c r="AQ354" s="26"/>
      <c r="AR354" s="26"/>
      <c r="AS354" s="26"/>
      <c r="AT354" s="26"/>
      <c r="AU354" s="26"/>
      <c r="AV354" s="26"/>
      <c r="AW354" s="26"/>
      <c r="AX354" s="26"/>
      <c r="AY354" s="26"/>
      <c r="AZ354" s="26"/>
      <c r="BA354" s="26"/>
      <c r="BB354" s="26"/>
      <c r="BC354" s="26"/>
      <c r="BD354" s="26"/>
      <c r="BE354" s="26"/>
      <c r="BF354" s="26"/>
      <c r="BG354" s="26"/>
      <c r="BH354" s="26"/>
      <c r="BI354" s="26"/>
      <c r="BJ354" s="26"/>
      <c r="BK354" s="26"/>
      <c r="BL354" s="26"/>
      <c r="BM354" s="26"/>
      <c r="BN354" s="26"/>
      <c r="BO354" s="26"/>
      <c r="BP354" s="26"/>
      <c r="BQ354" s="26"/>
      <c r="BR354" s="26"/>
      <c r="BS354" s="26"/>
      <c r="BT354" s="26"/>
      <c r="BU354" s="26"/>
      <c r="BV354" s="26"/>
      <c r="BW354" s="26"/>
      <c r="BX354" s="26"/>
      <c r="BY354" s="26"/>
      <c r="BZ354" s="26"/>
      <c r="CA354" s="26"/>
      <c r="CB354" s="26"/>
      <c r="CC354" s="25"/>
      <c r="CD354" s="25">
        <v>2433172731.1208963</v>
      </c>
    </row>
    <row r="355" spans="2:82" x14ac:dyDescent="0.2">
      <c r="B355" s="1">
        <v>2</v>
      </c>
      <c r="C355" s="28">
        <v>1</v>
      </c>
      <c r="D355" s="28">
        <v>7</v>
      </c>
      <c r="E355" s="28"/>
      <c r="F355" s="28"/>
      <c r="G355" s="28"/>
      <c r="H355" s="28" t="s">
        <v>204</v>
      </c>
      <c r="I355" s="29">
        <v>3</v>
      </c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/>
      <c r="AI355" s="26"/>
      <c r="AJ355" s="26"/>
      <c r="AK355" s="26"/>
      <c r="AL355" s="26"/>
      <c r="AM355" s="26"/>
      <c r="AN355" s="26"/>
      <c r="AO355" s="26"/>
      <c r="AP355" s="26"/>
      <c r="AQ355" s="26"/>
      <c r="AR355" s="26"/>
      <c r="AS355" s="26"/>
      <c r="AT355" s="26"/>
      <c r="AU355" s="26"/>
      <c r="AV355" s="26"/>
      <c r="AW355" s="26"/>
      <c r="AX355" s="26"/>
      <c r="AY355" s="26"/>
      <c r="AZ355" s="26"/>
      <c r="BA355" s="26"/>
      <c r="BB355" s="26"/>
      <c r="BC355" s="26"/>
      <c r="BD355" s="26"/>
      <c r="BE355" s="26"/>
      <c r="BF355" s="26"/>
      <c r="BG355" s="26"/>
      <c r="BH355" s="26"/>
      <c r="BI355" s="26"/>
      <c r="BJ355" s="26"/>
      <c r="BK355" s="26"/>
      <c r="BL355" s="26"/>
      <c r="BM355" s="26"/>
      <c r="BN355" s="26"/>
      <c r="BO355" s="26"/>
      <c r="BP355" s="26"/>
      <c r="BQ355" s="26"/>
      <c r="BR355" s="26"/>
      <c r="BS355" s="26"/>
      <c r="BT355" s="26"/>
      <c r="BU355" s="26"/>
      <c r="BV355" s="26"/>
      <c r="BW355" s="26"/>
      <c r="BX355" s="26"/>
      <c r="BY355" s="26"/>
      <c r="BZ355" s="26"/>
      <c r="CA355" s="26"/>
      <c r="CB355" s="26"/>
      <c r="CC355" s="29"/>
      <c r="CD355" s="29">
        <v>2433172731.1208963</v>
      </c>
    </row>
    <row r="356" spans="2:82" ht="38.25" x14ac:dyDescent="0.2">
      <c r="B356" s="1">
        <v>3</v>
      </c>
      <c r="C356" s="30">
        <v>1</v>
      </c>
      <c r="D356" s="30">
        <v>7</v>
      </c>
      <c r="E356" s="37">
        <v>1</v>
      </c>
      <c r="F356" s="30"/>
      <c r="G356" s="30"/>
      <c r="H356" s="32" t="s">
        <v>218</v>
      </c>
      <c r="I356" s="33">
        <v>1</v>
      </c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  <c r="AG356" s="26"/>
      <c r="AH356" s="26"/>
      <c r="AI356" s="26"/>
      <c r="AJ356" s="26"/>
      <c r="AK356" s="26"/>
      <c r="AL356" s="26"/>
      <c r="AM356" s="26"/>
      <c r="AN356" s="26"/>
      <c r="AO356" s="26"/>
      <c r="AP356" s="26"/>
      <c r="AQ356" s="26"/>
      <c r="AR356" s="26"/>
      <c r="AS356" s="26"/>
      <c r="AT356" s="26"/>
      <c r="AU356" s="26"/>
      <c r="AV356" s="26"/>
      <c r="AW356" s="26"/>
      <c r="AX356" s="26"/>
      <c r="AY356" s="26"/>
      <c r="AZ356" s="26"/>
      <c r="BA356" s="26"/>
      <c r="BB356" s="26"/>
      <c r="BC356" s="26"/>
      <c r="BD356" s="26"/>
      <c r="BE356" s="26"/>
      <c r="BF356" s="26"/>
      <c r="BG356" s="26"/>
      <c r="BH356" s="26"/>
      <c r="BI356" s="26"/>
      <c r="BJ356" s="26"/>
      <c r="BK356" s="26"/>
      <c r="BL356" s="26"/>
      <c r="BM356" s="26"/>
      <c r="BN356" s="26"/>
      <c r="BO356" s="26"/>
      <c r="BP356" s="26"/>
      <c r="BQ356" s="26"/>
      <c r="BR356" s="26"/>
      <c r="BS356" s="26"/>
      <c r="BT356" s="26"/>
      <c r="BU356" s="26"/>
      <c r="BV356" s="26"/>
      <c r="BW356" s="26"/>
      <c r="BX356" s="26"/>
      <c r="BY356" s="26"/>
      <c r="BZ356" s="26"/>
      <c r="CA356" s="26"/>
      <c r="CB356" s="26"/>
      <c r="CC356" s="33"/>
      <c r="CD356" s="33">
        <v>121658636.55604482</v>
      </c>
    </row>
    <row r="357" spans="2:82" ht="89.25" x14ac:dyDescent="0.2">
      <c r="B357" s="1">
        <v>4</v>
      </c>
      <c r="C357" s="18">
        <v>1</v>
      </c>
      <c r="D357" s="18">
        <v>7</v>
      </c>
      <c r="E357" s="18">
        <v>1</v>
      </c>
      <c r="F357" s="18">
        <v>3</v>
      </c>
      <c r="G357" s="18"/>
      <c r="H357" s="39" t="s">
        <v>384</v>
      </c>
      <c r="I357" s="35">
        <v>1</v>
      </c>
      <c r="J357" s="36">
        <v>1</v>
      </c>
      <c r="K357" s="26">
        <v>0</v>
      </c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F357" s="26"/>
      <c r="AG357" s="26"/>
      <c r="AH357" s="26"/>
      <c r="AI357" s="26"/>
      <c r="AJ357" s="26"/>
      <c r="AK357" s="26"/>
      <c r="AL357" s="26"/>
      <c r="AM357" s="26"/>
      <c r="AN357" s="26"/>
      <c r="AO357" s="26"/>
      <c r="AP357" s="26"/>
      <c r="AQ357" s="26"/>
      <c r="AR357" s="26"/>
      <c r="AS357" s="26"/>
      <c r="AT357" s="26"/>
      <c r="AU357" s="26"/>
      <c r="AV357" s="26"/>
      <c r="AW357" s="26"/>
      <c r="AX357" s="26"/>
      <c r="AY357" s="26"/>
      <c r="AZ357" s="26"/>
      <c r="BA357" s="26"/>
      <c r="BB357" s="26"/>
      <c r="BC357" s="26"/>
      <c r="BD357" s="26"/>
      <c r="BE357" s="26"/>
      <c r="BF357" s="26"/>
      <c r="BG357" s="26"/>
      <c r="BH357" s="26"/>
      <c r="BI357" s="26"/>
      <c r="BJ357" s="26"/>
      <c r="BK357" s="26"/>
      <c r="BL357" s="26"/>
      <c r="BM357" s="26"/>
      <c r="BN357" s="26"/>
      <c r="BO357" s="26"/>
      <c r="BP357" s="26"/>
      <c r="BQ357" s="26"/>
      <c r="BR357" s="26"/>
      <c r="BS357" s="26"/>
      <c r="BT357" s="26"/>
      <c r="BU357" s="26"/>
      <c r="BV357" s="26">
        <v>121658636.55604482</v>
      </c>
      <c r="BW357" s="26"/>
      <c r="BX357" s="26"/>
      <c r="BY357" s="26"/>
      <c r="BZ357" s="26"/>
      <c r="CA357" s="26"/>
      <c r="CB357" s="26"/>
      <c r="CC357" s="35"/>
      <c r="CD357" s="35">
        <v>121658636.55604482</v>
      </c>
    </row>
    <row r="358" spans="2:82" ht="25.5" x14ac:dyDescent="0.2">
      <c r="B358" s="1">
        <v>3</v>
      </c>
      <c r="C358" s="30">
        <v>1</v>
      </c>
      <c r="D358" s="30">
        <v>7</v>
      </c>
      <c r="E358" s="37">
        <v>2</v>
      </c>
      <c r="F358" s="30"/>
      <c r="G358" s="30"/>
      <c r="H358" s="32" t="s">
        <v>385</v>
      </c>
      <c r="I358" s="33">
        <v>1</v>
      </c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  <c r="AG358" s="26"/>
      <c r="AH358" s="26"/>
      <c r="AI358" s="26"/>
      <c r="AJ358" s="26"/>
      <c r="AK358" s="26"/>
      <c r="AL358" s="26"/>
      <c r="AM358" s="26"/>
      <c r="AN358" s="26"/>
      <c r="AO358" s="26"/>
      <c r="AP358" s="26"/>
      <c r="AQ358" s="26"/>
      <c r="AR358" s="26"/>
      <c r="AS358" s="26"/>
      <c r="AT358" s="26"/>
      <c r="AU358" s="26"/>
      <c r="AV358" s="26"/>
      <c r="AW358" s="26"/>
      <c r="AX358" s="26"/>
      <c r="AY358" s="26"/>
      <c r="AZ358" s="26"/>
      <c r="BA358" s="26"/>
      <c r="BB358" s="26"/>
      <c r="BC358" s="26"/>
      <c r="BD358" s="26"/>
      <c r="BE358" s="26"/>
      <c r="BF358" s="26"/>
      <c r="BG358" s="26"/>
      <c r="BH358" s="26"/>
      <c r="BI358" s="26"/>
      <c r="BJ358" s="26"/>
      <c r="BK358" s="26"/>
      <c r="BL358" s="26"/>
      <c r="BM358" s="26"/>
      <c r="BN358" s="26"/>
      <c r="BO358" s="26"/>
      <c r="BP358" s="26"/>
      <c r="BQ358" s="26"/>
      <c r="BR358" s="26"/>
      <c r="BS358" s="26"/>
      <c r="BT358" s="26"/>
      <c r="BU358" s="26"/>
      <c r="BV358" s="26"/>
      <c r="BW358" s="26"/>
      <c r="BX358" s="26"/>
      <c r="BY358" s="26"/>
      <c r="BZ358" s="26"/>
      <c r="CA358" s="26"/>
      <c r="CB358" s="26"/>
      <c r="CC358" s="33"/>
      <c r="CD358" s="33">
        <v>1824879548.3406723</v>
      </c>
    </row>
    <row r="359" spans="2:82" ht="63.75" x14ac:dyDescent="0.2">
      <c r="B359" s="1">
        <v>4</v>
      </c>
      <c r="C359" s="18">
        <v>1</v>
      </c>
      <c r="D359" s="18">
        <v>7</v>
      </c>
      <c r="E359" s="18">
        <v>2</v>
      </c>
      <c r="F359" s="18">
        <v>1</v>
      </c>
      <c r="G359" s="18"/>
      <c r="H359" s="39" t="s">
        <v>386</v>
      </c>
      <c r="I359" s="35">
        <v>1</v>
      </c>
      <c r="J359" s="36">
        <v>1</v>
      </c>
      <c r="K359" s="26">
        <v>0</v>
      </c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AI359" s="26"/>
      <c r="AJ359" s="26"/>
      <c r="AK359" s="26"/>
      <c r="AL359" s="26"/>
      <c r="AM359" s="26"/>
      <c r="AN359" s="26"/>
      <c r="AO359" s="26"/>
      <c r="AP359" s="26"/>
      <c r="AQ359" s="26"/>
      <c r="AR359" s="26"/>
      <c r="AS359" s="26"/>
      <c r="AT359" s="26"/>
      <c r="AU359" s="26"/>
      <c r="AV359" s="26"/>
      <c r="AW359" s="26"/>
      <c r="AX359" s="26"/>
      <c r="AY359" s="26"/>
      <c r="AZ359" s="26"/>
      <c r="BA359" s="26"/>
      <c r="BB359" s="26"/>
      <c r="BC359" s="26"/>
      <c r="BD359" s="26"/>
      <c r="BE359" s="26"/>
      <c r="BF359" s="26"/>
      <c r="BG359" s="26"/>
      <c r="BH359" s="26"/>
      <c r="BI359" s="26"/>
      <c r="BJ359" s="26"/>
      <c r="BK359" s="26"/>
      <c r="BL359" s="26"/>
      <c r="BM359" s="26"/>
      <c r="BN359" s="26"/>
      <c r="BO359" s="26"/>
      <c r="BP359" s="26"/>
      <c r="BQ359" s="26"/>
      <c r="BR359" s="26"/>
      <c r="BS359" s="26"/>
      <c r="BT359" s="26"/>
      <c r="BU359" s="26"/>
      <c r="BV359" s="26">
        <v>1824879548.3406723</v>
      </c>
      <c r="BW359" s="26"/>
      <c r="BX359" s="26"/>
      <c r="BY359" s="26"/>
      <c r="BZ359" s="26"/>
      <c r="CA359" s="26"/>
      <c r="CB359" s="26"/>
      <c r="CC359" s="35"/>
      <c r="CD359" s="35">
        <v>1824879548.3406723</v>
      </c>
    </row>
    <row r="360" spans="2:82" ht="25.5" x14ac:dyDescent="0.2">
      <c r="B360" s="1">
        <v>3</v>
      </c>
      <c r="C360" s="30">
        <v>1</v>
      </c>
      <c r="D360" s="30">
        <v>7</v>
      </c>
      <c r="E360" s="37">
        <v>5</v>
      </c>
      <c r="F360" s="30"/>
      <c r="G360" s="30"/>
      <c r="H360" s="32" t="s">
        <v>387</v>
      </c>
      <c r="I360" s="33">
        <v>1</v>
      </c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  <c r="AI360" s="26"/>
      <c r="AJ360" s="26"/>
      <c r="AK360" s="26"/>
      <c r="AL360" s="26"/>
      <c r="AM360" s="26"/>
      <c r="AN360" s="26"/>
      <c r="AO360" s="26"/>
      <c r="AP360" s="26"/>
      <c r="AQ360" s="26"/>
      <c r="AR360" s="26"/>
      <c r="AS360" s="26"/>
      <c r="AT360" s="26"/>
      <c r="AU360" s="26"/>
      <c r="AV360" s="26"/>
      <c r="AW360" s="26"/>
      <c r="AX360" s="26"/>
      <c r="AY360" s="26"/>
      <c r="AZ360" s="26"/>
      <c r="BA360" s="26"/>
      <c r="BB360" s="26"/>
      <c r="BC360" s="26"/>
      <c r="BD360" s="26"/>
      <c r="BE360" s="26"/>
      <c r="BF360" s="26"/>
      <c r="BG360" s="26"/>
      <c r="BH360" s="26"/>
      <c r="BI360" s="26"/>
      <c r="BJ360" s="26"/>
      <c r="BK360" s="26"/>
      <c r="BL360" s="26"/>
      <c r="BM360" s="26"/>
      <c r="BN360" s="26"/>
      <c r="BO360" s="26"/>
      <c r="BP360" s="26"/>
      <c r="BQ360" s="26"/>
      <c r="BR360" s="26"/>
      <c r="BS360" s="26"/>
      <c r="BT360" s="26"/>
      <c r="BU360" s="26"/>
      <c r="BV360" s="26"/>
      <c r="BW360" s="26"/>
      <c r="BX360" s="26"/>
      <c r="BY360" s="26"/>
      <c r="BZ360" s="26"/>
      <c r="CA360" s="26"/>
      <c r="CB360" s="26"/>
      <c r="CC360" s="33"/>
      <c r="CD360" s="33">
        <v>486634546.22417927</v>
      </c>
    </row>
    <row r="361" spans="2:82" ht="63.75" x14ac:dyDescent="0.2">
      <c r="B361" s="1">
        <v>4</v>
      </c>
      <c r="C361" s="18">
        <v>1</v>
      </c>
      <c r="D361" s="18">
        <v>7</v>
      </c>
      <c r="E361" s="18">
        <v>5</v>
      </c>
      <c r="F361" s="18">
        <v>2</v>
      </c>
      <c r="G361" s="18"/>
      <c r="H361" s="39" t="s">
        <v>388</v>
      </c>
      <c r="I361" s="35">
        <v>1</v>
      </c>
      <c r="J361" s="36">
        <v>1</v>
      </c>
      <c r="K361" s="26">
        <v>0</v>
      </c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/>
      <c r="AI361" s="26"/>
      <c r="AJ361" s="26"/>
      <c r="AK361" s="26"/>
      <c r="AL361" s="26"/>
      <c r="AM361" s="26"/>
      <c r="AN361" s="26"/>
      <c r="AO361" s="26"/>
      <c r="AP361" s="26"/>
      <c r="AQ361" s="26"/>
      <c r="AR361" s="26"/>
      <c r="AS361" s="26"/>
      <c r="AT361" s="26"/>
      <c r="AU361" s="26"/>
      <c r="AV361" s="26"/>
      <c r="AW361" s="26"/>
      <c r="AX361" s="26"/>
      <c r="AY361" s="26"/>
      <c r="AZ361" s="26"/>
      <c r="BA361" s="26"/>
      <c r="BB361" s="26"/>
      <c r="BC361" s="26"/>
      <c r="BD361" s="26"/>
      <c r="BE361" s="26"/>
      <c r="BF361" s="26"/>
      <c r="BG361" s="26"/>
      <c r="BH361" s="26"/>
      <c r="BI361" s="26"/>
      <c r="BJ361" s="26"/>
      <c r="BK361" s="26"/>
      <c r="BL361" s="26"/>
      <c r="BM361" s="26"/>
      <c r="BN361" s="26"/>
      <c r="BO361" s="26"/>
      <c r="BP361" s="26"/>
      <c r="BQ361" s="26"/>
      <c r="BR361" s="26"/>
      <c r="BS361" s="26"/>
      <c r="BT361" s="26"/>
      <c r="BU361" s="26"/>
      <c r="BV361" s="26">
        <v>486634546.22417927</v>
      </c>
      <c r="BW361" s="26"/>
      <c r="BX361" s="26"/>
      <c r="BY361" s="26"/>
      <c r="BZ361" s="26"/>
      <c r="CA361" s="26"/>
      <c r="CB361" s="26"/>
      <c r="CC361" s="35"/>
      <c r="CD361" s="35">
        <v>486634546.22417927</v>
      </c>
    </row>
    <row r="362" spans="2:82" x14ac:dyDescent="0.2">
      <c r="B362" s="17">
        <v>0</v>
      </c>
      <c r="C362" s="19">
        <v>0</v>
      </c>
      <c r="D362" s="19"/>
      <c r="E362" s="19"/>
      <c r="F362" s="19"/>
      <c r="G362" s="20" t="s">
        <v>389</v>
      </c>
      <c r="H362" s="20" t="s">
        <v>390</v>
      </c>
      <c r="I362" s="21">
        <v>2</v>
      </c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  <c r="AR362" s="22"/>
      <c r="AS362" s="22"/>
      <c r="AT362" s="22"/>
      <c r="AU362" s="22"/>
      <c r="AV362" s="22"/>
      <c r="AW362" s="22"/>
      <c r="AX362" s="22"/>
      <c r="AY362" s="22"/>
      <c r="AZ362" s="22"/>
      <c r="BA362" s="22"/>
      <c r="BB362" s="22"/>
      <c r="BC362" s="22"/>
      <c r="BD362" s="22"/>
      <c r="BE362" s="22"/>
      <c r="BF362" s="22"/>
      <c r="BG362" s="22"/>
      <c r="BH362" s="22"/>
      <c r="BI362" s="22"/>
      <c r="BJ362" s="22"/>
      <c r="BK362" s="22"/>
      <c r="BL362" s="22"/>
      <c r="BM362" s="22"/>
      <c r="BN362" s="22"/>
      <c r="BO362" s="22"/>
      <c r="BP362" s="22"/>
      <c r="BQ362" s="22"/>
      <c r="BR362" s="22"/>
      <c r="BS362" s="22"/>
      <c r="BT362" s="22"/>
      <c r="BU362" s="22"/>
      <c r="BV362" s="22"/>
      <c r="BW362" s="22"/>
      <c r="BX362" s="22"/>
      <c r="BY362" s="22"/>
      <c r="BZ362" s="22"/>
      <c r="CA362" s="22"/>
      <c r="CB362" s="22"/>
      <c r="CC362" s="21"/>
      <c r="CD362" s="21">
        <v>35739257509.77961</v>
      </c>
    </row>
    <row r="363" spans="2:82" x14ac:dyDescent="0.2">
      <c r="B363" s="1">
        <v>1</v>
      </c>
      <c r="C363" s="24">
        <v>1</v>
      </c>
      <c r="D363" s="24"/>
      <c r="E363" s="24"/>
      <c r="F363" s="24"/>
      <c r="G363" s="24"/>
      <c r="H363" s="24" t="s">
        <v>203</v>
      </c>
      <c r="I363" s="25">
        <v>2</v>
      </c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F363" s="26"/>
      <c r="AG363" s="26"/>
      <c r="AH363" s="26"/>
      <c r="AI363" s="26"/>
      <c r="AJ363" s="26"/>
      <c r="AK363" s="26"/>
      <c r="AL363" s="26"/>
      <c r="AM363" s="26"/>
      <c r="AN363" s="26"/>
      <c r="AO363" s="26"/>
      <c r="AP363" s="26"/>
      <c r="AQ363" s="26"/>
      <c r="AR363" s="26"/>
      <c r="AS363" s="26"/>
      <c r="AT363" s="26"/>
      <c r="AU363" s="26"/>
      <c r="AV363" s="26"/>
      <c r="AW363" s="26"/>
      <c r="AX363" s="26"/>
      <c r="AY363" s="26"/>
      <c r="AZ363" s="26"/>
      <c r="BA363" s="26"/>
      <c r="BB363" s="26"/>
      <c r="BC363" s="26"/>
      <c r="BD363" s="26"/>
      <c r="BE363" s="26"/>
      <c r="BF363" s="26"/>
      <c r="BG363" s="26"/>
      <c r="BH363" s="26"/>
      <c r="BI363" s="26"/>
      <c r="BJ363" s="26"/>
      <c r="BK363" s="26"/>
      <c r="BL363" s="26"/>
      <c r="BM363" s="26"/>
      <c r="BN363" s="26"/>
      <c r="BO363" s="26"/>
      <c r="BP363" s="26"/>
      <c r="BQ363" s="26"/>
      <c r="BR363" s="26"/>
      <c r="BS363" s="26"/>
      <c r="BT363" s="26"/>
      <c r="BU363" s="26"/>
      <c r="BV363" s="26"/>
      <c r="BW363" s="26"/>
      <c r="BX363" s="26"/>
      <c r="BY363" s="26"/>
      <c r="BZ363" s="26"/>
      <c r="CA363" s="26"/>
      <c r="CB363" s="26"/>
      <c r="CC363" s="25"/>
      <c r="CD363" s="25">
        <v>35739257509.77961</v>
      </c>
    </row>
    <row r="364" spans="2:82" x14ac:dyDescent="0.2">
      <c r="B364" s="1">
        <v>2</v>
      </c>
      <c r="C364" s="28">
        <v>1</v>
      </c>
      <c r="D364" s="28">
        <v>2</v>
      </c>
      <c r="E364" s="28"/>
      <c r="F364" s="28"/>
      <c r="G364" s="28"/>
      <c r="H364" s="28" t="s">
        <v>215</v>
      </c>
      <c r="I364" s="29">
        <v>2</v>
      </c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F364" s="26"/>
      <c r="AG364" s="26"/>
      <c r="AH364" s="26"/>
      <c r="AI364" s="26"/>
      <c r="AJ364" s="26"/>
      <c r="AK364" s="26"/>
      <c r="AL364" s="26"/>
      <c r="AM364" s="26"/>
      <c r="AN364" s="26"/>
      <c r="AO364" s="26"/>
      <c r="AP364" s="26"/>
      <c r="AQ364" s="26"/>
      <c r="AR364" s="26"/>
      <c r="AS364" s="26"/>
      <c r="AT364" s="26"/>
      <c r="AU364" s="26"/>
      <c r="AV364" s="26"/>
      <c r="AW364" s="26"/>
      <c r="AX364" s="26"/>
      <c r="AY364" s="26"/>
      <c r="AZ364" s="26"/>
      <c r="BA364" s="26"/>
      <c r="BB364" s="26"/>
      <c r="BC364" s="26"/>
      <c r="BD364" s="26"/>
      <c r="BE364" s="26"/>
      <c r="BF364" s="26"/>
      <c r="BG364" s="26"/>
      <c r="BH364" s="26"/>
      <c r="BI364" s="26"/>
      <c r="BJ364" s="26"/>
      <c r="BK364" s="26"/>
      <c r="BL364" s="26"/>
      <c r="BM364" s="26"/>
      <c r="BN364" s="26"/>
      <c r="BO364" s="26"/>
      <c r="BP364" s="26"/>
      <c r="BQ364" s="26"/>
      <c r="BR364" s="26"/>
      <c r="BS364" s="26"/>
      <c r="BT364" s="26"/>
      <c r="BU364" s="26"/>
      <c r="BV364" s="26"/>
      <c r="BW364" s="26"/>
      <c r="BX364" s="26"/>
      <c r="BY364" s="26"/>
      <c r="BZ364" s="26"/>
      <c r="CA364" s="26"/>
      <c r="CB364" s="26"/>
      <c r="CC364" s="29"/>
      <c r="CD364" s="29">
        <v>35739257509.77961</v>
      </c>
    </row>
    <row r="365" spans="2:82" ht="25.5" x14ac:dyDescent="0.2">
      <c r="B365" s="1">
        <v>3</v>
      </c>
      <c r="C365" s="30">
        <v>1</v>
      </c>
      <c r="D365" s="30">
        <v>2</v>
      </c>
      <c r="E365" s="37">
        <v>1</v>
      </c>
      <c r="F365" s="30"/>
      <c r="G365" s="30"/>
      <c r="H365" s="32" t="s">
        <v>316</v>
      </c>
      <c r="I365" s="33">
        <v>1</v>
      </c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F365" s="26"/>
      <c r="AG365" s="26"/>
      <c r="AH365" s="26"/>
      <c r="AI365" s="26"/>
      <c r="AJ365" s="26"/>
      <c r="AK365" s="26"/>
      <c r="AL365" s="26"/>
      <c r="AM365" s="26"/>
      <c r="AN365" s="26"/>
      <c r="AO365" s="26"/>
      <c r="AP365" s="26"/>
      <c r="AQ365" s="26"/>
      <c r="AR365" s="26"/>
      <c r="AS365" s="26"/>
      <c r="AT365" s="26"/>
      <c r="AU365" s="26"/>
      <c r="AV365" s="26"/>
      <c r="AW365" s="26"/>
      <c r="AX365" s="26"/>
      <c r="AY365" s="26"/>
      <c r="AZ365" s="26"/>
      <c r="BA365" s="26"/>
      <c r="BB365" s="26"/>
      <c r="BC365" s="26"/>
      <c r="BD365" s="26"/>
      <c r="BE365" s="26"/>
      <c r="BF365" s="26"/>
      <c r="BG365" s="26"/>
      <c r="BH365" s="26"/>
      <c r="BI365" s="26"/>
      <c r="BJ365" s="26"/>
      <c r="BK365" s="26"/>
      <c r="BL365" s="26"/>
      <c r="BM365" s="26"/>
      <c r="BN365" s="26"/>
      <c r="BO365" s="26"/>
      <c r="BP365" s="26"/>
      <c r="BQ365" s="26"/>
      <c r="BR365" s="26"/>
      <c r="BS365" s="26"/>
      <c r="BT365" s="26"/>
      <c r="BU365" s="26"/>
      <c r="BV365" s="26"/>
      <c r="BW365" s="26"/>
      <c r="BX365" s="26"/>
      <c r="BY365" s="26"/>
      <c r="BZ365" s="26"/>
      <c r="CA365" s="26"/>
      <c r="CB365" s="26"/>
      <c r="CC365" s="33"/>
      <c r="CD365" s="33">
        <v>34650675557.302818</v>
      </c>
    </row>
    <row r="366" spans="2:82" ht="51" x14ac:dyDescent="0.2">
      <c r="B366" s="1">
        <v>4</v>
      </c>
      <c r="C366" s="18">
        <v>1</v>
      </c>
      <c r="D366" s="18">
        <v>2</v>
      </c>
      <c r="E366" s="18">
        <v>1</v>
      </c>
      <c r="F366" s="18">
        <v>2</v>
      </c>
      <c r="G366" s="18"/>
      <c r="H366" s="34" t="s">
        <v>391</v>
      </c>
      <c r="I366" s="35">
        <v>1</v>
      </c>
      <c r="J366" s="36">
        <v>1</v>
      </c>
      <c r="K366" s="26">
        <v>414632118</v>
      </c>
      <c r="L366" s="26"/>
      <c r="M366" s="26"/>
      <c r="N366" s="26"/>
      <c r="O366" s="26"/>
      <c r="P366" s="26"/>
      <c r="Q366" s="26"/>
      <c r="R366" s="26"/>
      <c r="S366" s="26">
        <v>1663384112.28</v>
      </c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F366" s="26"/>
      <c r="AG366" s="26"/>
      <c r="AH366" s="26"/>
      <c r="AI366" s="26"/>
      <c r="AJ366" s="40">
        <v>3270284446.375</v>
      </c>
      <c r="AK366" s="26"/>
      <c r="AL366" s="26"/>
      <c r="AM366" s="40">
        <v>17098462445.127815</v>
      </c>
      <c r="AN366" s="26"/>
      <c r="AO366" s="26"/>
      <c r="AP366" s="26"/>
      <c r="AQ366" s="26"/>
      <c r="AR366" s="26"/>
      <c r="AS366" s="26"/>
      <c r="AT366" s="26"/>
      <c r="AU366" s="26"/>
      <c r="AV366" s="26">
        <v>11418995657.68</v>
      </c>
      <c r="AW366" s="26">
        <v>636754539.98000002</v>
      </c>
      <c r="AX366" s="26"/>
      <c r="AY366" s="26"/>
      <c r="AZ366" s="26"/>
      <c r="BA366" s="26"/>
      <c r="BB366" s="26"/>
      <c r="BC366" s="26"/>
      <c r="BD366" s="26">
        <v>1</v>
      </c>
      <c r="BE366" s="26"/>
      <c r="BF366" s="26"/>
      <c r="BG366" s="26">
        <v>148162236.86000001</v>
      </c>
      <c r="BH366" s="26"/>
      <c r="BI366" s="26"/>
      <c r="BJ366" s="26"/>
      <c r="BK366" s="26"/>
      <c r="BL366" s="26"/>
      <c r="BM366" s="26"/>
      <c r="BN366" s="26"/>
      <c r="BO366" s="26"/>
      <c r="BP366" s="26"/>
      <c r="BQ366" s="26"/>
      <c r="BR366" s="26"/>
      <c r="BS366" s="26"/>
      <c r="BT366" s="26"/>
      <c r="BU366" s="26"/>
      <c r="BV366" s="26"/>
      <c r="BW366" s="26"/>
      <c r="BX366" s="26"/>
      <c r="BY366" s="26"/>
      <c r="BZ366" s="26"/>
      <c r="CA366" s="26"/>
      <c r="CB366" s="26"/>
      <c r="CC366" s="35"/>
      <c r="CD366" s="35">
        <v>34650675557.302818</v>
      </c>
    </row>
    <row r="367" spans="2:82" ht="13.5" x14ac:dyDescent="0.2">
      <c r="B367" s="1">
        <v>3</v>
      </c>
      <c r="C367" s="30">
        <v>1</v>
      </c>
      <c r="D367" s="30">
        <v>2</v>
      </c>
      <c r="E367" s="37">
        <v>4</v>
      </c>
      <c r="F367" s="30"/>
      <c r="G367" s="30"/>
      <c r="H367" s="32" t="s">
        <v>297</v>
      </c>
      <c r="I367" s="33">
        <v>1</v>
      </c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F367" s="26"/>
      <c r="AG367" s="26"/>
      <c r="AH367" s="26"/>
      <c r="AI367" s="26"/>
      <c r="AJ367" s="26"/>
      <c r="AK367" s="26"/>
      <c r="AL367" s="26"/>
      <c r="AM367" s="26"/>
      <c r="AN367" s="26"/>
      <c r="AO367" s="26"/>
      <c r="AP367" s="26"/>
      <c r="AQ367" s="26"/>
      <c r="AR367" s="26"/>
      <c r="AS367" s="26"/>
      <c r="AT367" s="26"/>
      <c r="AU367" s="26"/>
      <c r="AV367" s="26"/>
      <c r="AW367" s="26"/>
      <c r="AX367" s="26"/>
      <c r="AY367" s="26"/>
      <c r="AZ367" s="26"/>
      <c r="BA367" s="26"/>
      <c r="BB367" s="26"/>
      <c r="BC367" s="26"/>
      <c r="BD367" s="26"/>
      <c r="BE367" s="26"/>
      <c r="BF367" s="26"/>
      <c r="BG367" s="26"/>
      <c r="BH367" s="26"/>
      <c r="BI367" s="26"/>
      <c r="BJ367" s="26"/>
      <c r="BK367" s="26"/>
      <c r="BL367" s="26"/>
      <c r="BM367" s="26"/>
      <c r="BN367" s="26"/>
      <c r="BO367" s="26"/>
      <c r="BP367" s="26"/>
      <c r="BQ367" s="26"/>
      <c r="BR367" s="26"/>
      <c r="BS367" s="26"/>
      <c r="BT367" s="26"/>
      <c r="BU367" s="26"/>
      <c r="BV367" s="26"/>
      <c r="BW367" s="26"/>
      <c r="BX367" s="26"/>
      <c r="BY367" s="26"/>
      <c r="BZ367" s="26"/>
      <c r="CA367" s="26"/>
      <c r="CB367" s="26"/>
      <c r="CC367" s="33"/>
      <c r="CD367" s="33">
        <v>1088581952.4767904</v>
      </c>
    </row>
    <row r="368" spans="2:82" ht="51" x14ac:dyDescent="0.2">
      <c r="B368" s="1">
        <v>4</v>
      </c>
      <c r="C368" s="18">
        <v>1</v>
      </c>
      <c r="D368" s="18">
        <v>2</v>
      </c>
      <c r="E368" s="18">
        <v>4</v>
      </c>
      <c r="F368" s="18">
        <v>1</v>
      </c>
      <c r="G368" s="18"/>
      <c r="H368" s="34" t="s">
        <v>392</v>
      </c>
      <c r="I368" s="35">
        <v>1</v>
      </c>
      <c r="J368" s="36">
        <v>1</v>
      </c>
      <c r="K368" s="47">
        <v>0</v>
      </c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F368" s="26"/>
      <c r="AG368" s="26"/>
      <c r="AH368" s="26"/>
      <c r="AI368" s="26"/>
      <c r="AJ368" s="26"/>
      <c r="AK368" s="26"/>
      <c r="AL368" s="26"/>
      <c r="AM368" s="26"/>
      <c r="AN368" s="26"/>
      <c r="AO368" s="26"/>
      <c r="AP368" s="26"/>
      <c r="AQ368" s="26"/>
      <c r="AR368" s="26">
        <v>1088581952.4767904</v>
      </c>
      <c r="AS368" s="26"/>
      <c r="AT368" s="26"/>
      <c r="AU368" s="26"/>
      <c r="AV368" s="26"/>
      <c r="AW368" s="26"/>
      <c r="AX368" s="26"/>
      <c r="AY368" s="26"/>
      <c r="AZ368" s="26"/>
      <c r="BA368" s="26"/>
      <c r="BB368" s="26"/>
      <c r="BC368" s="26"/>
      <c r="BD368" s="26"/>
      <c r="BE368" s="26"/>
      <c r="BF368" s="26"/>
      <c r="BG368" s="26"/>
      <c r="BH368" s="26"/>
      <c r="BI368" s="26"/>
      <c r="BJ368" s="26"/>
      <c r="BK368" s="26"/>
      <c r="BL368" s="26"/>
      <c r="BM368" s="26"/>
      <c r="BN368" s="26"/>
      <c r="BO368" s="26"/>
      <c r="BP368" s="26"/>
      <c r="BQ368" s="26"/>
      <c r="BR368" s="26"/>
      <c r="BS368" s="26"/>
      <c r="BT368" s="26"/>
      <c r="BU368" s="26"/>
      <c r="BV368" s="26"/>
      <c r="BW368" s="26"/>
      <c r="BX368" s="26"/>
      <c r="BY368" s="26"/>
      <c r="BZ368" s="26"/>
      <c r="CA368" s="26"/>
      <c r="CB368" s="26"/>
      <c r="CC368" s="35"/>
      <c r="CD368" s="35">
        <v>1088581952.4767904</v>
      </c>
    </row>
    <row r="369" spans="2:82" x14ac:dyDescent="0.2">
      <c r="B369" s="17">
        <v>0</v>
      </c>
      <c r="C369" s="19">
        <v>0</v>
      </c>
      <c r="D369" s="19"/>
      <c r="E369" s="19"/>
      <c r="F369" s="19"/>
      <c r="G369" s="20" t="s">
        <v>393</v>
      </c>
      <c r="H369" s="20" t="s">
        <v>394</v>
      </c>
      <c r="I369" s="21">
        <v>4</v>
      </c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  <c r="AR369" s="22"/>
      <c r="AS369" s="22"/>
      <c r="AT369" s="22"/>
      <c r="AU369" s="22"/>
      <c r="AV369" s="22"/>
      <c r="AW369" s="22"/>
      <c r="AX369" s="22"/>
      <c r="AY369" s="22"/>
      <c r="AZ369" s="22"/>
      <c r="BA369" s="22"/>
      <c r="BB369" s="22"/>
      <c r="BC369" s="22"/>
      <c r="BD369" s="22"/>
      <c r="BE369" s="22"/>
      <c r="BF369" s="22"/>
      <c r="BG369" s="22"/>
      <c r="BH369" s="22"/>
      <c r="BI369" s="22"/>
      <c r="BJ369" s="22"/>
      <c r="BK369" s="22"/>
      <c r="BL369" s="22"/>
      <c r="BM369" s="22"/>
      <c r="BN369" s="22"/>
      <c r="BO369" s="22"/>
      <c r="BP369" s="22"/>
      <c r="BQ369" s="22"/>
      <c r="BR369" s="22"/>
      <c r="BS369" s="22"/>
      <c r="BT369" s="22"/>
      <c r="BU369" s="22"/>
      <c r="BV369" s="22"/>
      <c r="BW369" s="22"/>
      <c r="BX369" s="22"/>
      <c r="BY369" s="22"/>
      <c r="BZ369" s="22"/>
      <c r="CA369" s="22"/>
      <c r="CB369" s="22"/>
      <c r="CC369" s="21"/>
      <c r="CD369" s="21">
        <v>2107901994.9890265</v>
      </c>
    </row>
    <row r="370" spans="2:82" x14ac:dyDescent="0.2">
      <c r="B370" s="1">
        <v>1</v>
      </c>
      <c r="C370" s="24">
        <v>1</v>
      </c>
      <c r="D370" s="24"/>
      <c r="E370" s="24"/>
      <c r="F370" s="24"/>
      <c r="G370" s="24"/>
      <c r="H370" s="24" t="s">
        <v>203</v>
      </c>
      <c r="I370" s="25">
        <v>4</v>
      </c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F370" s="26"/>
      <c r="AG370" s="26"/>
      <c r="AH370" s="26"/>
      <c r="AI370" s="26"/>
      <c r="AJ370" s="26"/>
      <c r="AK370" s="26"/>
      <c r="AL370" s="26"/>
      <c r="AM370" s="26"/>
      <c r="AN370" s="26"/>
      <c r="AO370" s="26"/>
      <c r="AP370" s="26"/>
      <c r="AQ370" s="26"/>
      <c r="AR370" s="26"/>
      <c r="AS370" s="26"/>
      <c r="AT370" s="26"/>
      <c r="AU370" s="26"/>
      <c r="AV370" s="26"/>
      <c r="AW370" s="26"/>
      <c r="AX370" s="26"/>
      <c r="AY370" s="26"/>
      <c r="AZ370" s="26"/>
      <c r="BA370" s="26"/>
      <c r="BB370" s="26"/>
      <c r="BC370" s="26"/>
      <c r="BD370" s="26"/>
      <c r="BE370" s="26"/>
      <c r="BF370" s="26"/>
      <c r="BG370" s="26"/>
      <c r="BH370" s="26"/>
      <c r="BI370" s="26"/>
      <c r="BJ370" s="26"/>
      <c r="BK370" s="26"/>
      <c r="BL370" s="26"/>
      <c r="BM370" s="26"/>
      <c r="BN370" s="26"/>
      <c r="BO370" s="26"/>
      <c r="BP370" s="26"/>
      <c r="BQ370" s="26"/>
      <c r="BR370" s="26"/>
      <c r="BS370" s="26"/>
      <c r="BT370" s="26"/>
      <c r="BU370" s="26"/>
      <c r="BV370" s="26"/>
      <c r="BW370" s="26"/>
      <c r="BX370" s="26"/>
      <c r="BY370" s="26"/>
      <c r="BZ370" s="26"/>
      <c r="CA370" s="26"/>
      <c r="CB370" s="26"/>
      <c r="CC370" s="25"/>
      <c r="CD370" s="25">
        <v>2107901994.9890265</v>
      </c>
    </row>
    <row r="371" spans="2:82" x14ac:dyDescent="0.2">
      <c r="B371" s="1">
        <v>2</v>
      </c>
      <c r="C371" s="28">
        <v>1</v>
      </c>
      <c r="D371" s="28">
        <v>3</v>
      </c>
      <c r="E371" s="28"/>
      <c r="F371" s="28"/>
      <c r="G371" s="28"/>
      <c r="H371" s="28" t="s">
        <v>289</v>
      </c>
      <c r="I371" s="29">
        <v>4</v>
      </c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  <c r="AG371" s="26"/>
      <c r="AH371" s="26"/>
      <c r="AI371" s="26"/>
      <c r="AJ371" s="26"/>
      <c r="AK371" s="26"/>
      <c r="AL371" s="26"/>
      <c r="AM371" s="26"/>
      <c r="AN371" s="26"/>
      <c r="AO371" s="26"/>
      <c r="AP371" s="26"/>
      <c r="AQ371" s="26"/>
      <c r="AR371" s="26"/>
      <c r="AS371" s="26"/>
      <c r="AT371" s="26"/>
      <c r="AU371" s="26"/>
      <c r="AV371" s="26"/>
      <c r="AW371" s="26"/>
      <c r="AX371" s="26"/>
      <c r="AY371" s="26"/>
      <c r="AZ371" s="26"/>
      <c r="BA371" s="26"/>
      <c r="BB371" s="26"/>
      <c r="BC371" s="26"/>
      <c r="BD371" s="26"/>
      <c r="BE371" s="26"/>
      <c r="BF371" s="26"/>
      <c r="BG371" s="26"/>
      <c r="BH371" s="26"/>
      <c r="BI371" s="26"/>
      <c r="BJ371" s="26"/>
      <c r="BK371" s="26"/>
      <c r="BL371" s="26"/>
      <c r="BM371" s="26"/>
      <c r="BN371" s="26"/>
      <c r="BO371" s="26"/>
      <c r="BP371" s="26"/>
      <c r="BQ371" s="26"/>
      <c r="BR371" s="26"/>
      <c r="BS371" s="26"/>
      <c r="BT371" s="26"/>
      <c r="BU371" s="26"/>
      <c r="BV371" s="26"/>
      <c r="BW371" s="26"/>
      <c r="BX371" s="26"/>
      <c r="BY371" s="26"/>
      <c r="BZ371" s="26"/>
      <c r="CA371" s="26"/>
      <c r="CB371" s="26"/>
      <c r="CC371" s="29"/>
      <c r="CD371" s="29">
        <v>2107901994.9890265</v>
      </c>
    </row>
    <row r="372" spans="2:82" ht="38.25" x14ac:dyDescent="0.2">
      <c r="B372" s="1">
        <v>3</v>
      </c>
      <c r="C372" s="30">
        <v>1</v>
      </c>
      <c r="D372" s="30">
        <v>3</v>
      </c>
      <c r="E372" s="37">
        <v>2</v>
      </c>
      <c r="F372" s="30"/>
      <c r="G372" s="30"/>
      <c r="H372" s="32" t="s">
        <v>395</v>
      </c>
      <c r="I372" s="33">
        <v>1</v>
      </c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F372" s="26"/>
      <c r="AG372" s="26"/>
      <c r="AH372" s="26"/>
      <c r="AI372" s="26"/>
      <c r="AJ372" s="26"/>
      <c r="AK372" s="26"/>
      <c r="AL372" s="26"/>
      <c r="AM372" s="26"/>
      <c r="AN372" s="26"/>
      <c r="AO372" s="26"/>
      <c r="AP372" s="26"/>
      <c r="AQ372" s="26"/>
      <c r="AR372" s="26"/>
      <c r="AS372" s="26"/>
      <c r="AT372" s="26"/>
      <c r="AU372" s="26"/>
      <c r="AV372" s="26"/>
      <c r="AW372" s="26"/>
      <c r="AX372" s="26"/>
      <c r="AY372" s="26"/>
      <c r="AZ372" s="26"/>
      <c r="BA372" s="26"/>
      <c r="BB372" s="26"/>
      <c r="BC372" s="26"/>
      <c r="BD372" s="26"/>
      <c r="BE372" s="26"/>
      <c r="BF372" s="26"/>
      <c r="BG372" s="26"/>
      <c r="BH372" s="26"/>
      <c r="BI372" s="26"/>
      <c r="BJ372" s="26"/>
      <c r="BK372" s="26"/>
      <c r="BL372" s="26"/>
      <c r="BM372" s="26"/>
      <c r="BN372" s="26"/>
      <c r="BO372" s="26"/>
      <c r="BP372" s="26"/>
      <c r="BQ372" s="26"/>
      <c r="BR372" s="26"/>
      <c r="BS372" s="26"/>
      <c r="BT372" s="26"/>
      <c r="BU372" s="26"/>
      <c r="BV372" s="26"/>
      <c r="BW372" s="26"/>
      <c r="BX372" s="26"/>
      <c r="BY372" s="26"/>
      <c r="BZ372" s="26"/>
      <c r="CA372" s="26"/>
      <c r="CB372" s="26"/>
      <c r="CC372" s="33"/>
      <c r="CD372" s="33">
        <v>266623264.74203199</v>
      </c>
    </row>
    <row r="373" spans="2:82" ht="63.75" x14ac:dyDescent="0.2">
      <c r="B373" s="1">
        <v>4</v>
      </c>
      <c r="C373" s="18">
        <v>1</v>
      </c>
      <c r="D373" s="18">
        <v>3</v>
      </c>
      <c r="E373" s="18">
        <v>2</v>
      </c>
      <c r="F373" s="18">
        <v>4</v>
      </c>
      <c r="G373" s="18"/>
      <c r="H373" s="39" t="s">
        <v>396</v>
      </c>
      <c r="I373" s="35">
        <v>1</v>
      </c>
      <c r="J373" s="36">
        <v>1</v>
      </c>
      <c r="K373" s="26">
        <v>53667062</v>
      </c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>
        <v>151376737.18624026</v>
      </c>
      <c r="AF373" s="26"/>
      <c r="AG373" s="26"/>
      <c r="AH373" s="26"/>
      <c r="AI373" s="26"/>
      <c r="AJ373" s="26"/>
      <c r="AK373" s="26"/>
      <c r="AL373" s="26"/>
      <c r="AM373" s="26"/>
      <c r="AN373" s="26"/>
      <c r="AO373" s="26"/>
      <c r="AP373" s="26"/>
      <c r="AQ373" s="26"/>
      <c r="AR373" s="26"/>
      <c r="AS373" s="26"/>
      <c r="AT373" s="26"/>
      <c r="AU373" s="26"/>
      <c r="AV373" s="26"/>
      <c r="AW373" s="26"/>
      <c r="AX373" s="26"/>
      <c r="AY373" s="26"/>
      <c r="AZ373" s="26"/>
      <c r="BA373" s="26"/>
      <c r="BB373" s="26">
        <v>61579465.555791751</v>
      </c>
      <c r="BC373" s="26"/>
      <c r="BD373" s="26"/>
      <c r="BE373" s="26"/>
      <c r="BF373" s="26"/>
      <c r="BG373" s="26"/>
      <c r="BH373" s="26"/>
      <c r="BI373" s="26"/>
      <c r="BJ373" s="26"/>
      <c r="BK373" s="26"/>
      <c r="BL373" s="26"/>
      <c r="BM373" s="26"/>
      <c r="BN373" s="26"/>
      <c r="BO373" s="26"/>
      <c r="BP373" s="26"/>
      <c r="BQ373" s="26"/>
      <c r="BR373" s="26"/>
      <c r="BS373" s="26"/>
      <c r="BT373" s="26"/>
      <c r="BU373" s="26"/>
      <c r="BV373" s="26"/>
      <c r="BW373" s="26"/>
      <c r="BX373" s="26"/>
      <c r="BY373" s="26"/>
      <c r="BZ373" s="26"/>
      <c r="CA373" s="26"/>
      <c r="CB373" s="26"/>
      <c r="CC373" s="35"/>
      <c r="CD373" s="35">
        <v>266623264.74203199</v>
      </c>
    </row>
    <row r="374" spans="2:82" ht="38.25" x14ac:dyDescent="0.2">
      <c r="B374" s="1">
        <v>3</v>
      </c>
      <c r="C374" s="30">
        <v>1</v>
      </c>
      <c r="D374" s="30">
        <v>3</v>
      </c>
      <c r="E374" s="37">
        <v>3</v>
      </c>
      <c r="F374" s="30"/>
      <c r="G374" s="30"/>
      <c r="H374" s="32" t="s">
        <v>290</v>
      </c>
      <c r="I374" s="33">
        <v>1</v>
      </c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F374" s="26"/>
      <c r="AG374" s="26"/>
      <c r="AH374" s="26"/>
      <c r="AI374" s="26"/>
      <c r="AJ374" s="26"/>
      <c r="AK374" s="26"/>
      <c r="AL374" s="26"/>
      <c r="AM374" s="26"/>
      <c r="AN374" s="26"/>
      <c r="AO374" s="26"/>
      <c r="AP374" s="26"/>
      <c r="AQ374" s="26"/>
      <c r="AR374" s="26"/>
      <c r="AS374" s="26"/>
      <c r="AT374" s="26"/>
      <c r="AU374" s="26"/>
      <c r="AV374" s="26"/>
      <c r="AW374" s="26"/>
      <c r="AX374" s="26"/>
      <c r="AY374" s="26"/>
      <c r="AZ374" s="26"/>
      <c r="BA374" s="26"/>
      <c r="BB374" s="26"/>
      <c r="BC374" s="26"/>
      <c r="BD374" s="26"/>
      <c r="BE374" s="26"/>
      <c r="BF374" s="26"/>
      <c r="BG374" s="26"/>
      <c r="BH374" s="26"/>
      <c r="BI374" s="26"/>
      <c r="BJ374" s="26"/>
      <c r="BK374" s="26"/>
      <c r="BL374" s="26"/>
      <c r="BM374" s="26"/>
      <c r="BN374" s="26"/>
      <c r="BO374" s="26"/>
      <c r="BP374" s="26"/>
      <c r="BQ374" s="26"/>
      <c r="BR374" s="26"/>
      <c r="BS374" s="26"/>
      <c r="BT374" s="26"/>
      <c r="BU374" s="26"/>
      <c r="BV374" s="26"/>
      <c r="BW374" s="26"/>
      <c r="BX374" s="26"/>
      <c r="BY374" s="26"/>
      <c r="BZ374" s="26"/>
      <c r="CA374" s="26"/>
      <c r="CB374" s="26"/>
      <c r="CC374" s="33"/>
      <c r="CD374" s="33">
        <v>608987327.92977428</v>
      </c>
    </row>
    <row r="375" spans="2:82" ht="63.75" x14ac:dyDescent="0.2">
      <c r="B375" s="1">
        <v>4</v>
      </c>
      <c r="C375" s="18">
        <v>1</v>
      </c>
      <c r="D375" s="18">
        <v>3</v>
      </c>
      <c r="E375" s="18">
        <v>3</v>
      </c>
      <c r="F375" s="18">
        <v>2</v>
      </c>
      <c r="G375" s="18"/>
      <c r="H375" s="39" t="s">
        <v>397</v>
      </c>
      <c r="I375" s="35">
        <v>1</v>
      </c>
      <c r="J375" s="36">
        <v>1</v>
      </c>
      <c r="K375" s="26">
        <v>65217939</v>
      </c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>
        <v>151376737.18624026</v>
      </c>
      <c r="AF375" s="26"/>
      <c r="AG375" s="26"/>
      <c r="AH375" s="26"/>
      <c r="AI375" s="26"/>
      <c r="AJ375" s="26"/>
      <c r="AK375" s="26"/>
      <c r="AL375" s="26"/>
      <c r="AM375" s="26"/>
      <c r="AN375" s="26"/>
      <c r="AO375" s="26"/>
      <c r="AP375" s="26"/>
      <c r="AQ375" s="26"/>
      <c r="AR375" s="26"/>
      <c r="AS375" s="26"/>
      <c r="AT375" s="26"/>
      <c r="AU375" s="26"/>
      <c r="AV375" s="26"/>
      <c r="AW375" s="26"/>
      <c r="AX375" s="26"/>
      <c r="AY375" s="26"/>
      <c r="AZ375" s="26"/>
      <c r="BA375" s="26"/>
      <c r="BB375" s="26">
        <v>92369198.333687618</v>
      </c>
      <c r="BC375" s="26"/>
      <c r="BD375" s="26"/>
      <c r="BE375" s="26"/>
      <c r="BF375" s="26"/>
      <c r="BG375" s="26"/>
      <c r="BH375" s="26"/>
      <c r="BI375" s="26"/>
      <c r="BJ375" s="26">
        <v>300023453.40984637</v>
      </c>
      <c r="BK375" s="26"/>
      <c r="BL375" s="26"/>
      <c r="BM375" s="26"/>
      <c r="BN375" s="26"/>
      <c r="BO375" s="26"/>
      <c r="BP375" s="26"/>
      <c r="BQ375" s="26"/>
      <c r="BR375" s="26"/>
      <c r="BS375" s="26"/>
      <c r="BT375" s="26"/>
      <c r="BU375" s="26"/>
      <c r="BV375" s="26"/>
      <c r="BW375" s="26"/>
      <c r="BX375" s="26"/>
      <c r="BY375" s="26"/>
      <c r="BZ375" s="26"/>
      <c r="CA375" s="26"/>
      <c r="CB375" s="26"/>
      <c r="CC375" s="35"/>
      <c r="CD375" s="35">
        <v>608987327.92977428</v>
      </c>
    </row>
    <row r="376" spans="2:82" ht="38.25" x14ac:dyDescent="0.2">
      <c r="B376" s="1">
        <v>3</v>
      </c>
      <c r="C376" s="30">
        <v>1</v>
      </c>
      <c r="D376" s="30">
        <v>3</v>
      </c>
      <c r="E376" s="37">
        <v>4</v>
      </c>
      <c r="F376" s="30"/>
      <c r="G376" s="30"/>
      <c r="H376" s="32" t="s">
        <v>290</v>
      </c>
      <c r="I376" s="33">
        <v>1</v>
      </c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F376" s="26"/>
      <c r="AG376" s="26"/>
      <c r="AH376" s="26"/>
      <c r="AI376" s="26"/>
      <c r="AJ376" s="26"/>
      <c r="AK376" s="26"/>
      <c r="AL376" s="26"/>
      <c r="AM376" s="26"/>
      <c r="AN376" s="26"/>
      <c r="AO376" s="26"/>
      <c r="AP376" s="26"/>
      <c r="AQ376" s="26"/>
      <c r="AR376" s="26"/>
      <c r="AS376" s="26"/>
      <c r="AT376" s="26"/>
      <c r="AU376" s="26"/>
      <c r="AV376" s="26"/>
      <c r="AW376" s="26"/>
      <c r="AX376" s="26"/>
      <c r="AY376" s="26"/>
      <c r="AZ376" s="26"/>
      <c r="BA376" s="26"/>
      <c r="BB376" s="26"/>
      <c r="BC376" s="26"/>
      <c r="BD376" s="26"/>
      <c r="BE376" s="26"/>
      <c r="BF376" s="26"/>
      <c r="BG376" s="26"/>
      <c r="BH376" s="26"/>
      <c r="BI376" s="26"/>
      <c r="BJ376" s="26"/>
      <c r="BK376" s="26"/>
      <c r="BL376" s="26"/>
      <c r="BM376" s="26"/>
      <c r="BN376" s="26"/>
      <c r="BO376" s="26"/>
      <c r="BP376" s="26"/>
      <c r="BQ376" s="26"/>
      <c r="BR376" s="26"/>
      <c r="BS376" s="26"/>
      <c r="BT376" s="26"/>
      <c r="BU376" s="26"/>
      <c r="BV376" s="26"/>
      <c r="BW376" s="26"/>
      <c r="BX376" s="26"/>
      <c r="BY376" s="26"/>
      <c r="BZ376" s="26"/>
      <c r="CA376" s="26"/>
      <c r="CB376" s="26"/>
      <c r="CC376" s="33"/>
      <c r="CD376" s="33">
        <v>272166943.96413612</v>
      </c>
    </row>
    <row r="377" spans="2:82" ht="51" x14ac:dyDescent="0.2">
      <c r="B377" s="1">
        <v>4</v>
      </c>
      <c r="C377" s="18">
        <v>1</v>
      </c>
      <c r="D377" s="18">
        <v>3</v>
      </c>
      <c r="E377" s="18">
        <v>4</v>
      </c>
      <c r="F377" s="18">
        <v>1</v>
      </c>
      <c r="G377" s="18"/>
      <c r="H377" s="39" t="s">
        <v>398</v>
      </c>
      <c r="I377" s="35">
        <v>1</v>
      </c>
      <c r="J377" s="36">
        <v>1</v>
      </c>
      <c r="K377" s="26">
        <v>90000474</v>
      </c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>
        <v>151376737.18624026</v>
      </c>
      <c r="AF377" s="26"/>
      <c r="AG377" s="26"/>
      <c r="AH377" s="26"/>
      <c r="AI377" s="26"/>
      <c r="AJ377" s="26"/>
      <c r="AK377" s="26"/>
      <c r="AL377" s="26"/>
      <c r="AM377" s="26"/>
      <c r="AN377" s="26"/>
      <c r="AO377" s="26"/>
      <c r="AP377" s="26"/>
      <c r="AQ377" s="26"/>
      <c r="AR377" s="26"/>
      <c r="AS377" s="26"/>
      <c r="AT377" s="26"/>
      <c r="AU377" s="26"/>
      <c r="AV377" s="26"/>
      <c r="AW377" s="26"/>
      <c r="AX377" s="26"/>
      <c r="AY377" s="26"/>
      <c r="AZ377" s="26"/>
      <c r="BA377" s="26"/>
      <c r="BB377" s="26">
        <v>30789732.777895875</v>
      </c>
      <c r="BC377" s="26"/>
      <c r="BD377" s="26"/>
      <c r="BE377" s="26"/>
      <c r="BF377" s="26"/>
      <c r="BG377" s="26"/>
      <c r="BH377" s="26"/>
      <c r="BI377" s="26"/>
      <c r="BJ377" s="26"/>
      <c r="BK377" s="26"/>
      <c r="BL377" s="26"/>
      <c r="BM377" s="26"/>
      <c r="BN377" s="26"/>
      <c r="BO377" s="26"/>
      <c r="BP377" s="26"/>
      <c r="BQ377" s="26"/>
      <c r="BR377" s="26"/>
      <c r="BS377" s="26"/>
      <c r="BT377" s="26"/>
      <c r="BU377" s="26"/>
      <c r="BV377" s="26"/>
      <c r="BW377" s="26"/>
      <c r="BX377" s="26"/>
      <c r="BY377" s="26"/>
      <c r="BZ377" s="26"/>
      <c r="CA377" s="26"/>
      <c r="CB377" s="26"/>
      <c r="CC377" s="35"/>
      <c r="CD377" s="35">
        <v>272166943.96413612</v>
      </c>
    </row>
    <row r="378" spans="2:82" ht="38.25" x14ac:dyDescent="0.2">
      <c r="B378" s="1">
        <v>3</v>
      </c>
      <c r="C378" s="30">
        <v>1</v>
      </c>
      <c r="D378" s="30">
        <v>3</v>
      </c>
      <c r="E378" s="37">
        <v>4</v>
      </c>
      <c r="F378" s="30"/>
      <c r="G378" s="30"/>
      <c r="H378" s="32" t="s">
        <v>290</v>
      </c>
      <c r="I378" s="33">
        <v>1</v>
      </c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F378" s="26"/>
      <c r="AG378" s="26"/>
      <c r="AH378" s="26"/>
      <c r="AI378" s="26"/>
      <c r="AJ378" s="26"/>
      <c r="AK378" s="26"/>
      <c r="AL378" s="26"/>
      <c r="AM378" s="26"/>
      <c r="AN378" s="26"/>
      <c r="AO378" s="26"/>
      <c r="AP378" s="26"/>
      <c r="AQ378" s="26"/>
      <c r="AR378" s="26"/>
      <c r="AS378" s="26"/>
      <c r="AT378" s="26"/>
      <c r="AU378" s="26"/>
      <c r="AV378" s="26"/>
      <c r="AW378" s="26"/>
      <c r="AX378" s="26"/>
      <c r="AY378" s="26"/>
      <c r="AZ378" s="26"/>
      <c r="BA378" s="26"/>
      <c r="BB378" s="26"/>
      <c r="BC378" s="26"/>
      <c r="BD378" s="26"/>
      <c r="BE378" s="26"/>
      <c r="BF378" s="26"/>
      <c r="BG378" s="26"/>
      <c r="BH378" s="26"/>
      <c r="BI378" s="26"/>
      <c r="BJ378" s="26"/>
      <c r="BK378" s="26"/>
      <c r="BL378" s="26"/>
      <c r="BM378" s="26"/>
      <c r="BN378" s="26"/>
      <c r="BO378" s="26"/>
      <c r="BP378" s="26"/>
      <c r="BQ378" s="26"/>
      <c r="BR378" s="26"/>
      <c r="BS378" s="26"/>
      <c r="BT378" s="26"/>
      <c r="BU378" s="26"/>
      <c r="BV378" s="26"/>
      <c r="BW378" s="26"/>
      <c r="BX378" s="26"/>
      <c r="BY378" s="26"/>
      <c r="BZ378" s="26"/>
      <c r="CA378" s="26"/>
      <c r="CB378" s="26"/>
      <c r="CC378" s="33"/>
      <c r="CD378" s="33">
        <v>960124458.35308397</v>
      </c>
    </row>
    <row r="379" spans="2:82" ht="76.5" x14ac:dyDescent="0.2">
      <c r="B379" s="1">
        <v>4</v>
      </c>
      <c r="C379" s="18">
        <v>1</v>
      </c>
      <c r="D379" s="18">
        <v>3</v>
      </c>
      <c r="E379" s="18">
        <v>4</v>
      </c>
      <c r="F379" s="18">
        <v>3</v>
      </c>
      <c r="G379" s="18"/>
      <c r="H379" s="39" t="s">
        <v>399</v>
      </c>
      <c r="I379" s="35">
        <v>1</v>
      </c>
      <c r="J379" s="36">
        <v>1</v>
      </c>
      <c r="K379" s="26">
        <v>762563122</v>
      </c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>
        <v>151376737.18624026</v>
      </c>
      <c r="AF379" s="26"/>
      <c r="AG379" s="26"/>
      <c r="AH379" s="26"/>
      <c r="AI379" s="26"/>
      <c r="AJ379" s="26"/>
      <c r="AK379" s="26"/>
      <c r="AL379" s="26"/>
      <c r="AM379" s="26"/>
      <c r="AN379" s="26"/>
      <c r="AO379" s="26"/>
      <c r="AP379" s="26"/>
      <c r="AQ379" s="26"/>
      <c r="AR379" s="26"/>
      <c r="AS379" s="26"/>
      <c r="AT379" s="26"/>
      <c r="AU379" s="26"/>
      <c r="AV379" s="26"/>
      <c r="AW379" s="26"/>
      <c r="AX379" s="26"/>
      <c r="AY379" s="26"/>
      <c r="AZ379" s="26"/>
      <c r="BA379" s="26"/>
      <c r="BB379" s="26">
        <v>46184599.166843809</v>
      </c>
      <c r="BC379" s="26"/>
      <c r="BD379" s="26"/>
      <c r="BE379" s="26"/>
      <c r="BF379" s="26"/>
      <c r="BG379" s="26"/>
      <c r="BH379" s="26"/>
      <c r="BI379" s="26"/>
      <c r="BJ379" s="26"/>
      <c r="BK379" s="26"/>
      <c r="BL379" s="26"/>
      <c r="BM379" s="26"/>
      <c r="BN379" s="26"/>
      <c r="BO379" s="26"/>
      <c r="BP379" s="26"/>
      <c r="BQ379" s="26"/>
      <c r="BR379" s="26"/>
      <c r="BS379" s="26"/>
      <c r="BT379" s="26"/>
      <c r="BU379" s="26"/>
      <c r="BV379" s="26"/>
      <c r="BW379" s="26"/>
      <c r="BX379" s="26"/>
      <c r="BY379" s="26"/>
      <c r="BZ379" s="26"/>
      <c r="CA379" s="26"/>
      <c r="CB379" s="26"/>
      <c r="CC379" s="35"/>
      <c r="CD379" s="35">
        <v>960124458.35308397</v>
      </c>
    </row>
    <row r="380" spans="2:82" x14ac:dyDescent="0.2">
      <c r="B380" s="17">
        <v>0</v>
      </c>
      <c r="C380" s="19">
        <v>0</v>
      </c>
      <c r="D380" s="19"/>
      <c r="E380" s="19"/>
      <c r="F380" s="19"/>
      <c r="G380" s="20" t="s">
        <v>400</v>
      </c>
      <c r="H380" s="20" t="s">
        <v>92</v>
      </c>
      <c r="I380" s="21">
        <v>3</v>
      </c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  <c r="AR380" s="22"/>
      <c r="AS380" s="22"/>
      <c r="AT380" s="22"/>
      <c r="AU380" s="22"/>
      <c r="AV380" s="22"/>
      <c r="AW380" s="22"/>
      <c r="AX380" s="22"/>
      <c r="AY380" s="22"/>
      <c r="AZ380" s="22"/>
      <c r="BA380" s="22"/>
      <c r="BB380" s="22"/>
      <c r="BC380" s="22"/>
      <c r="BD380" s="22"/>
      <c r="BE380" s="22"/>
      <c r="BF380" s="22"/>
      <c r="BG380" s="22"/>
      <c r="BH380" s="22"/>
      <c r="BI380" s="22"/>
      <c r="BJ380" s="22"/>
      <c r="BK380" s="22"/>
      <c r="BL380" s="22"/>
      <c r="BM380" s="22"/>
      <c r="BN380" s="22"/>
      <c r="BO380" s="22"/>
      <c r="BP380" s="22"/>
      <c r="BQ380" s="22"/>
      <c r="BR380" s="22"/>
      <c r="BS380" s="22"/>
      <c r="BT380" s="22"/>
      <c r="BU380" s="22"/>
      <c r="BV380" s="22"/>
      <c r="BW380" s="22"/>
      <c r="BX380" s="22"/>
      <c r="BY380" s="22"/>
      <c r="BZ380" s="22"/>
      <c r="CA380" s="22"/>
      <c r="CB380" s="22"/>
      <c r="CC380" s="21"/>
      <c r="CD380" s="21">
        <v>1380275396.599381</v>
      </c>
    </row>
    <row r="381" spans="2:82" x14ac:dyDescent="0.2">
      <c r="B381" s="1">
        <v>1</v>
      </c>
      <c r="C381" s="24">
        <v>1</v>
      </c>
      <c r="D381" s="24"/>
      <c r="E381" s="24"/>
      <c r="F381" s="24"/>
      <c r="G381" s="24"/>
      <c r="H381" s="24" t="s">
        <v>203</v>
      </c>
      <c r="I381" s="25">
        <v>3</v>
      </c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F381" s="26"/>
      <c r="AG381" s="26"/>
      <c r="AH381" s="26"/>
      <c r="AI381" s="26"/>
      <c r="AJ381" s="26"/>
      <c r="AK381" s="26"/>
      <c r="AL381" s="26"/>
      <c r="AM381" s="26"/>
      <c r="AN381" s="26"/>
      <c r="AO381" s="26"/>
      <c r="AP381" s="26"/>
      <c r="AQ381" s="26"/>
      <c r="AR381" s="26"/>
      <c r="AS381" s="26"/>
      <c r="AT381" s="26"/>
      <c r="AU381" s="26"/>
      <c r="AV381" s="26"/>
      <c r="AW381" s="26"/>
      <c r="AX381" s="26"/>
      <c r="AY381" s="26"/>
      <c r="AZ381" s="26"/>
      <c r="BA381" s="26"/>
      <c r="BB381" s="26"/>
      <c r="BC381" s="26"/>
      <c r="BD381" s="26"/>
      <c r="BE381" s="26"/>
      <c r="BF381" s="26"/>
      <c r="BG381" s="26"/>
      <c r="BH381" s="26"/>
      <c r="BI381" s="26"/>
      <c r="BJ381" s="26"/>
      <c r="BK381" s="26"/>
      <c r="BL381" s="26"/>
      <c r="BM381" s="26"/>
      <c r="BN381" s="26"/>
      <c r="BO381" s="26"/>
      <c r="BP381" s="26"/>
      <c r="BQ381" s="26"/>
      <c r="BR381" s="26"/>
      <c r="BS381" s="26"/>
      <c r="BT381" s="26"/>
      <c r="BU381" s="26"/>
      <c r="BV381" s="26"/>
      <c r="BW381" s="26"/>
      <c r="BX381" s="26"/>
      <c r="BY381" s="26"/>
      <c r="BZ381" s="26"/>
      <c r="CA381" s="26"/>
      <c r="CB381" s="26"/>
      <c r="CC381" s="25"/>
      <c r="CD381" s="25">
        <v>1380275396.599381</v>
      </c>
    </row>
    <row r="382" spans="2:82" x14ac:dyDescent="0.2">
      <c r="B382" s="1">
        <v>2</v>
      </c>
      <c r="C382" s="28">
        <v>1</v>
      </c>
      <c r="D382" s="28">
        <v>5</v>
      </c>
      <c r="E382" s="28"/>
      <c r="F382" s="28"/>
      <c r="G382" s="28"/>
      <c r="H382" s="28" t="s">
        <v>252</v>
      </c>
      <c r="I382" s="29">
        <v>2</v>
      </c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F382" s="26"/>
      <c r="AG382" s="26"/>
      <c r="AH382" s="26"/>
      <c r="AI382" s="26"/>
      <c r="AJ382" s="26"/>
      <c r="AK382" s="26"/>
      <c r="AL382" s="26"/>
      <c r="AM382" s="26"/>
      <c r="AN382" s="26"/>
      <c r="AO382" s="26"/>
      <c r="AP382" s="26"/>
      <c r="AQ382" s="26"/>
      <c r="AR382" s="26"/>
      <c r="AS382" s="26"/>
      <c r="AT382" s="26"/>
      <c r="AU382" s="26"/>
      <c r="AV382" s="26"/>
      <c r="AW382" s="26"/>
      <c r="AX382" s="26"/>
      <c r="AY382" s="26"/>
      <c r="AZ382" s="26"/>
      <c r="BA382" s="26"/>
      <c r="BB382" s="26"/>
      <c r="BC382" s="26"/>
      <c r="BD382" s="26"/>
      <c r="BE382" s="26"/>
      <c r="BF382" s="26"/>
      <c r="BG382" s="26"/>
      <c r="BH382" s="26"/>
      <c r="BI382" s="26"/>
      <c r="BJ382" s="26"/>
      <c r="BK382" s="26"/>
      <c r="BL382" s="26"/>
      <c r="BM382" s="26"/>
      <c r="BN382" s="26"/>
      <c r="BO382" s="26"/>
      <c r="BP382" s="26"/>
      <c r="BQ382" s="26"/>
      <c r="BR382" s="26"/>
      <c r="BS382" s="26"/>
      <c r="BT382" s="26"/>
      <c r="BU382" s="26"/>
      <c r="BV382" s="26"/>
      <c r="BW382" s="26"/>
      <c r="BX382" s="26"/>
      <c r="BY382" s="26"/>
      <c r="BZ382" s="26"/>
      <c r="CA382" s="26"/>
      <c r="CB382" s="26"/>
      <c r="CC382" s="29"/>
      <c r="CD382" s="29">
        <v>1102140789.6414957</v>
      </c>
    </row>
    <row r="383" spans="2:82" ht="25.5" x14ac:dyDescent="0.2">
      <c r="B383" s="1">
        <v>3</v>
      </c>
      <c r="C383" s="30">
        <v>1</v>
      </c>
      <c r="D383" s="30">
        <v>5</v>
      </c>
      <c r="E383" s="37">
        <v>1</v>
      </c>
      <c r="F383" s="30"/>
      <c r="G383" s="30"/>
      <c r="H383" s="32" t="s">
        <v>319</v>
      </c>
      <c r="I383" s="33">
        <v>1</v>
      </c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F383" s="26"/>
      <c r="AG383" s="26"/>
      <c r="AH383" s="26"/>
      <c r="AI383" s="26"/>
      <c r="AJ383" s="26"/>
      <c r="AK383" s="26"/>
      <c r="AL383" s="26"/>
      <c r="AM383" s="26"/>
      <c r="AN383" s="26"/>
      <c r="AO383" s="26"/>
      <c r="AP383" s="26"/>
      <c r="AQ383" s="26"/>
      <c r="AR383" s="26"/>
      <c r="AS383" s="26"/>
      <c r="AT383" s="26"/>
      <c r="AU383" s="26"/>
      <c r="AV383" s="26"/>
      <c r="AW383" s="26"/>
      <c r="AX383" s="26"/>
      <c r="AY383" s="26"/>
      <c r="AZ383" s="26"/>
      <c r="BA383" s="26"/>
      <c r="BB383" s="26"/>
      <c r="BC383" s="26"/>
      <c r="BD383" s="26"/>
      <c r="BE383" s="26"/>
      <c r="BF383" s="26"/>
      <c r="BG383" s="26"/>
      <c r="BH383" s="26"/>
      <c r="BI383" s="26"/>
      <c r="BJ383" s="26"/>
      <c r="BK383" s="26"/>
      <c r="BL383" s="26"/>
      <c r="BM383" s="26"/>
      <c r="BN383" s="26"/>
      <c r="BO383" s="26"/>
      <c r="BP383" s="26"/>
      <c r="BQ383" s="26"/>
      <c r="BR383" s="26"/>
      <c r="BS383" s="26"/>
      <c r="BT383" s="26"/>
      <c r="BU383" s="26"/>
      <c r="BV383" s="26"/>
      <c r="BW383" s="26"/>
      <c r="BX383" s="26"/>
      <c r="BY383" s="26"/>
      <c r="BZ383" s="26"/>
      <c r="CA383" s="26"/>
      <c r="CB383" s="26"/>
      <c r="CC383" s="33"/>
      <c r="CD383" s="33">
        <v>492661030.59823275</v>
      </c>
    </row>
    <row r="384" spans="2:82" ht="63.75" x14ac:dyDescent="0.2">
      <c r="B384" s="1">
        <v>4</v>
      </c>
      <c r="C384" s="18">
        <v>1</v>
      </c>
      <c r="D384" s="18">
        <v>5</v>
      </c>
      <c r="E384" s="18">
        <v>1</v>
      </c>
      <c r="F384" s="18">
        <v>1</v>
      </c>
      <c r="G384" s="18"/>
      <c r="H384" s="39" t="s">
        <v>401</v>
      </c>
      <c r="I384" s="35">
        <v>1</v>
      </c>
      <c r="J384" s="36">
        <v>1</v>
      </c>
      <c r="K384" s="26">
        <v>245624982</v>
      </c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F384" s="26"/>
      <c r="AG384" s="26"/>
      <c r="AH384" s="26"/>
      <c r="AI384" s="26"/>
      <c r="AJ384" s="26"/>
      <c r="AK384" s="26"/>
      <c r="AL384" s="26"/>
      <c r="AM384" s="26"/>
      <c r="AN384" s="26"/>
      <c r="AO384" s="26"/>
      <c r="AP384" s="26"/>
      <c r="AQ384" s="26"/>
      <c r="AR384" s="26"/>
      <c r="AS384" s="26"/>
      <c r="AT384" s="26"/>
      <c r="AU384" s="26"/>
      <c r="AV384" s="26"/>
      <c r="AW384" s="26"/>
      <c r="AX384" s="26"/>
      <c r="AY384" s="26"/>
      <c r="AZ384" s="26"/>
      <c r="BA384" s="26"/>
      <c r="BB384" s="26"/>
      <c r="BC384" s="26">
        <v>97405473.263142273</v>
      </c>
      <c r="BD384" s="26"/>
      <c r="BE384" s="26"/>
      <c r="BF384" s="26"/>
      <c r="BG384" s="26"/>
      <c r="BH384" s="26"/>
      <c r="BI384" s="26"/>
      <c r="BJ384" s="26"/>
      <c r="BK384" s="26"/>
      <c r="BL384" s="26"/>
      <c r="BM384" s="26"/>
      <c r="BN384" s="26"/>
      <c r="BO384" s="26"/>
      <c r="BP384" s="26"/>
      <c r="BQ384" s="26"/>
      <c r="BR384" s="26"/>
      <c r="BS384" s="26"/>
      <c r="BT384" s="26"/>
      <c r="BU384" s="26"/>
      <c r="BV384" s="26"/>
      <c r="BW384" s="26"/>
      <c r="BX384" s="26"/>
      <c r="BY384" s="26">
        <v>149630575.33509043</v>
      </c>
      <c r="BZ384" s="26"/>
      <c r="CA384" s="26"/>
      <c r="CB384" s="26"/>
      <c r="CC384" s="35"/>
      <c r="CD384" s="35">
        <v>492661030.59823275</v>
      </c>
    </row>
    <row r="385" spans="2:83" ht="25.5" x14ac:dyDescent="0.2">
      <c r="B385" s="1">
        <v>3</v>
      </c>
      <c r="C385" s="30">
        <v>1</v>
      </c>
      <c r="D385" s="30">
        <v>5</v>
      </c>
      <c r="E385" s="37">
        <v>2</v>
      </c>
      <c r="F385" s="30"/>
      <c r="G385" s="30"/>
      <c r="H385" s="32" t="s">
        <v>402</v>
      </c>
      <c r="I385" s="33">
        <v>1</v>
      </c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  <c r="AI385" s="26"/>
      <c r="AJ385" s="26"/>
      <c r="AK385" s="26"/>
      <c r="AL385" s="26"/>
      <c r="AM385" s="26"/>
      <c r="AN385" s="26"/>
      <c r="AO385" s="26"/>
      <c r="AP385" s="26"/>
      <c r="AQ385" s="26"/>
      <c r="AR385" s="26"/>
      <c r="AS385" s="26"/>
      <c r="AT385" s="26"/>
      <c r="AU385" s="26"/>
      <c r="AV385" s="26"/>
      <c r="AW385" s="26"/>
      <c r="AX385" s="26"/>
      <c r="AY385" s="26"/>
      <c r="AZ385" s="26"/>
      <c r="BA385" s="26"/>
      <c r="BB385" s="26"/>
      <c r="BC385" s="26"/>
      <c r="BD385" s="26"/>
      <c r="BE385" s="26"/>
      <c r="BF385" s="26"/>
      <c r="BG385" s="26"/>
      <c r="BH385" s="26"/>
      <c r="BI385" s="26"/>
      <c r="BJ385" s="26"/>
      <c r="BK385" s="26"/>
      <c r="BL385" s="26"/>
      <c r="BM385" s="26"/>
      <c r="BN385" s="26"/>
      <c r="BO385" s="26"/>
      <c r="BP385" s="26"/>
      <c r="BQ385" s="26"/>
      <c r="BR385" s="26"/>
      <c r="BS385" s="26"/>
      <c r="BT385" s="26"/>
      <c r="BU385" s="26"/>
      <c r="BV385" s="26"/>
      <c r="BW385" s="26"/>
      <c r="BX385" s="26"/>
      <c r="BY385" s="26"/>
      <c r="BZ385" s="26"/>
      <c r="CA385" s="26"/>
      <c r="CB385" s="26"/>
      <c r="CC385" s="33"/>
      <c r="CD385" s="33">
        <v>609479759.04326296</v>
      </c>
    </row>
    <row r="386" spans="2:83" ht="38.25" x14ac:dyDescent="0.2">
      <c r="B386" s="1">
        <v>4</v>
      </c>
      <c r="C386" s="18">
        <v>1</v>
      </c>
      <c r="D386" s="18">
        <v>5</v>
      </c>
      <c r="E386" s="18">
        <v>2</v>
      </c>
      <c r="F386" s="18">
        <v>2</v>
      </c>
      <c r="G386" s="18"/>
      <c r="H386" s="39" t="s">
        <v>403</v>
      </c>
      <c r="I386" s="35">
        <v>1</v>
      </c>
      <c r="J386" s="36">
        <v>1</v>
      </c>
      <c r="K386" s="26">
        <v>312566852</v>
      </c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F386" s="26"/>
      <c r="AG386" s="26"/>
      <c r="AH386" s="26"/>
      <c r="AI386" s="26"/>
      <c r="AJ386" s="26"/>
      <c r="AK386" s="26"/>
      <c r="AL386" s="26"/>
      <c r="AM386" s="26"/>
      <c r="AN386" s="26"/>
      <c r="AO386" s="26"/>
      <c r="AP386" s="26"/>
      <c r="AQ386" s="26"/>
      <c r="AR386" s="26"/>
      <c r="AS386" s="26"/>
      <c r="AT386" s="26"/>
      <c r="AU386" s="26"/>
      <c r="AV386" s="26"/>
      <c r="AW386" s="26"/>
      <c r="AX386" s="26"/>
      <c r="AY386" s="26"/>
      <c r="AZ386" s="26"/>
      <c r="BA386" s="26"/>
      <c r="BB386" s="26"/>
      <c r="BC386" s="26">
        <v>97405473.263142273</v>
      </c>
      <c r="BD386" s="26"/>
      <c r="BE386" s="26"/>
      <c r="BF386" s="26"/>
      <c r="BG386" s="26"/>
      <c r="BH386" s="26"/>
      <c r="BI386" s="26"/>
      <c r="BJ386" s="26"/>
      <c r="BK386" s="26"/>
      <c r="BL386" s="26"/>
      <c r="BM386" s="26"/>
      <c r="BN386" s="26"/>
      <c r="BO386" s="26"/>
      <c r="BP386" s="26"/>
      <c r="BQ386" s="26"/>
      <c r="BR386" s="26"/>
      <c r="BS386" s="26"/>
      <c r="BT386" s="26"/>
      <c r="BU386" s="26"/>
      <c r="BV386" s="26"/>
      <c r="BW386" s="26"/>
      <c r="BX386" s="26"/>
      <c r="BY386" s="26">
        <v>199507433.78012061</v>
      </c>
      <c r="BZ386" s="26"/>
      <c r="CA386" s="26"/>
      <c r="CB386" s="26"/>
      <c r="CC386" s="35"/>
      <c r="CD386" s="35">
        <v>609479759.04326296</v>
      </c>
    </row>
    <row r="387" spans="2:83" x14ac:dyDescent="0.2">
      <c r="B387" s="1">
        <v>2</v>
      </c>
      <c r="C387" s="28">
        <v>1</v>
      </c>
      <c r="D387" s="28">
        <v>11</v>
      </c>
      <c r="E387" s="28"/>
      <c r="F387" s="28"/>
      <c r="G387" s="28"/>
      <c r="H387" s="28" t="s">
        <v>267</v>
      </c>
      <c r="I387" s="29">
        <v>1</v>
      </c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F387" s="26"/>
      <c r="AG387" s="26"/>
      <c r="AH387" s="26"/>
      <c r="AI387" s="26"/>
      <c r="AJ387" s="26"/>
      <c r="AK387" s="26"/>
      <c r="AL387" s="26"/>
      <c r="AM387" s="26"/>
      <c r="AN387" s="26"/>
      <c r="AO387" s="26"/>
      <c r="AP387" s="26"/>
      <c r="AQ387" s="26"/>
      <c r="AR387" s="26"/>
      <c r="AS387" s="26"/>
      <c r="AT387" s="26"/>
      <c r="AU387" s="26"/>
      <c r="AV387" s="26"/>
      <c r="AW387" s="26"/>
      <c r="AX387" s="26"/>
      <c r="AY387" s="26"/>
      <c r="AZ387" s="26"/>
      <c r="BA387" s="26"/>
      <c r="BB387" s="26"/>
      <c r="BC387" s="26"/>
      <c r="BD387" s="26"/>
      <c r="BE387" s="26"/>
      <c r="BF387" s="26"/>
      <c r="BG387" s="26"/>
      <c r="BH387" s="26"/>
      <c r="BI387" s="26"/>
      <c r="BJ387" s="26"/>
      <c r="BK387" s="26"/>
      <c r="BL387" s="26"/>
      <c r="BM387" s="26"/>
      <c r="BN387" s="26"/>
      <c r="BO387" s="26"/>
      <c r="BP387" s="26"/>
      <c r="BQ387" s="26"/>
      <c r="BR387" s="26"/>
      <c r="BS387" s="26"/>
      <c r="BT387" s="26"/>
      <c r="BU387" s="26"/>
      <c r="BV387" s="26"/>
      <c r="BW387" s="26"/>
      <c r="BX387" s="26"/>
      <c r="BY387" s="26"/>
      <c r="BZ387" s="26"/>
      <c r="CA387" s="26"/>
      <c r="CB387" s="26"/>
      <c r="CC387" s="29"/>
      <c r="CD387" s="29">
        <v>278134606.95788538</v>
      </c>
    </row>
    <row r="388" spans="2:83" ht="25.5" x14ac:dyDescent="0.2">
      <c r="B388" s="1">
        <v>3</v>
      </c>
      <c r="C388" s="30">
        <v>1</v>
      </c>
      <c r="D388" s="30">
        <v>11</v>
      </c>
      <c r="E388" s="37">
        <v>4</v>
      </c>
      <c r="F388" s="30"/>
      <c r="G388" s="30"/>
      <c r="H388" s="32" t="s">
        <v>402</v>
      </c>
      <c r="I388" s="33">
        <v>1</v>
      </c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F388" s="26"/>
      <c r="AG388" s="26"/>
      <c r="AH388" s="26"/>
      <c r="AI388" s="26"/>
      <c r="AJ388" s="26"/>
      <c r="AK388" s="26"/>
      <c r="AL388" s="26"/>
      <c r="AM388" s="26"/>
      <c r="AN388" s="26"/>
      <c r="AO388" s="26"/>
      <c r="AP388" s="26"/>
      <c r="AQ388" s="26"/>
      <c r="AR388" s="26"/>
      <c r="AS388" s="26"/>
      <c r="AT388" s="26"/>
      <c r="AU388" s="26"/>
      <c r="AV388" s="26"/>
      <c r="AW388" s="26"/>
      <c r="AX388" s="26"/>
      <c r="AY388" s="26"/>
      <c r="AZ388" s="26"/>
      <c r="BA388" s="26"/>
      <c r="BB388" s="26"/>
      <c r="BC388" s="26"/>
      <c r="BD388" s="26"/>
      <c r="BE388" s="26"/>
      <c r="BF388" s="26"/>
      <c r="BG388" s="26"/>
      <c r="BH388" s="26"/>
      <c r="BI388" s="26"/>
      <c r="BJ388" s="26"/>
      <c r="BK388" s="26"/>
      <c r="BL388" s="26"/>
      <c r="BM388" s="26"/>
      <c r="BN388" s="26"/>
      <c r="BO388" s="26"/>
      <c r="BP388" s="26"/>
      <c r="BQ388" s="26"/>
      <c r="BR388" s="26"/>
      <c r="BS388" s="26"/>
      <c r="BT388" s="26"/>
      <c r="BU388" s="26"/>
      <c r="BV388" s="26"/>
      <c r="BW388" s="26"/>
      <c r="BX388" s="26"/>
      <c r="BY388" s="26"/>
      <c r="BZ388" s="26"/>
      <c r="CA388" s="26"/>
      <c r="CB388" s="26"/>
      <c r="CC388" s="33"/>
      <c r="CD388" s="33">
        <v>278134606.95788538</v>
      </c>
    </row>
    <row r="389" spans="2:83" ht="38.25" x14ac:dyDescent="0.2">
      <c r="B389" s="1">
        <v>4</v>
      </c>
      <c r="C389" s="18">
        <v>1</v>
      </c>
      <c r="D389" s="18">
        <v>11</v>
      </c>
      <c r="E389" s="18">
        <v>4</v>
      </c>
      <c r="F389" s="18">
        <v>2</v>
      </c>
      <c r="G389" s="18"/>
      <c r="H389" s="39" t="s">
        <v>403</v>
      </c>
      <c r="I389" s="35">
        <v>1</v>
      </c>
      <c r="J389" s="36">
        <v>1</v>
      </c>
      <c r="K389" s="26">
        <v>219691323</v>
      </c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F389" s="26"/>
      <c r="AG389" s="26"/>
      <c r="AH389" s="26"/>
      <c r="AI389" s="26"/>
      <c r="AJ389" s="26"/>
      <c r="AK389" s="26"/>
      <c r="AL389" s="26"/>
      <c r="AM389" s="26"/>
      <c r="AN389" s="26"/>
      <c r="AO389" s="26"/>
      <c r="AP389" s="26"/>
      <c r="AQ389" s="26"/>
      <c r="AR389" s="26"/>
      <c r="AS389" s="26"/>
      <c r="AT389" s="26"/>
      <c r="AU389" s="26"/>
      <c r="AV389" s="26"/>
      <c r="AW389" s="26"/>
      <c r="AX389" s="26"/>
      <c r="AY389" s="26"/>
      <c r="AZ389" s="26"/>
      <c r="BA389" s="26"/>
      <c r="BB389" s="26"/>
      <c r="BC389" s="26">
        <v>58443283.957885362</v>
      </c>
      <c r="BD389" s="26"/>
      <c r="BE389" s="26"/>
      <c r="BF389" s="26"/>
      <c r="BG389" s="26"/>
      <c r="BH389" s="26"/>
      <c r="BI389" s="26"/>
      <c r="BJ389" s="26"/>
      <c r="BK389" s="26"/>
      <c r="BL389" s="26"/>
      <c r="BM389" s="26"/>
      <c r="BN389" s="26"/>
      <c r="BO389" s="26"/>
      <c r="BP389" s="26"/>
      <c r="BQ389" s="26"/>
      <c r="BR389" s="26"/>
      <c r="BS389" s="26"/>
      <c r="BT389" s="26"/>
      <c r="BU389" s="26"/>
      <c r="BV389" s="26"/>
      <c r="BW389" s="26"/>
      <c r="BX389" s="26"/>
      <c r="BY389" s="26"/>
      <c r="BZ389" s="26"/>
      <c r="CA389" s="26"/>
      <c r="CB389" s="26"/>
      <c r="CC389" s="35"/>
      <c r="CD389" s="35">
        <v>278134606.95788538</v>
      </c>
    </row>
    <row r="390" spans="2:83" x14ac:dyDescent="0.2">
      <c r="K390" s="40">
        <f>+SUM(K6:K389)</f>
        <v>11446967869.049999</v>
      </c>
      <c r="L390" s="40">
        <f t="shared" ref="L390:BW390" si="0">+SUM(L6:L389)</f>
        <v>4727230.24</v>
      </c>
      <c r="M390" s="40">
        <f t="shared" si="0"/>
        <v>23955714.333333999</v>
      </c>
      <c r="N390" s="40">
        <f t="shared" si="0"/>
        <v>47692693.625988737</v>
      </c>
      <c r="O390" s="40">
        <f t="shared" si="0"/>
        <v>4273187.41</v>
      </c>
      <c r="P390" s="40">
        <f t="shared" si="0"/>
        <v>1380527172.8224947</v>
      </c>
      <c r="Q390" s="40">
        <f t="shared" si="0"/>
        <v>449114807.28556502</v>
      </c>
      <c r="R390" s="40">
        <f t="shared" si="0"/>
        <v>0</v>
      </c>
      <c r="S390" s="40">
        <f t="shared" si="0"/>
        <v>1663384112.28</v>
      </c>
      <c r="T390" s="40">
        <f t="shared" si="0"/>
        <v>0</v>
      </c>
      <c r="U390" s="40">
        <f t="shared" si="0"/>
        <v>159605011.53999999</v>
      </c>
      <c r="V390" s="40">
        <f t="shared" si="0"/>
        <v>0</v>
      </c>
      <c r="W390" s="40">
        <f t="shared" si="0"/>
        <v>0</v>
      </c>
      <c r="X390" s="40">
        <f t="shared" si="0"/>
        <v>0</v>
      </c>
      <c r="Y390" s="40">
        <f t="shared" si="0"/>
        <v>0</v>
      </c>
      <c r="Z390" s="40">
        <f t="shared" si="0"/>
        <v>696214443.50518107</v>
      </c>
      <c r="AA390" s="40">
        <f t="shared" si="0"/>
        <v>386105793.18674076</v>
      </c>
      <c r="AB390" s="40">
        <f t="shared" si="0"/>
        <v>0</v>
      </c>
      <c r="AC390" s="40">
        <f t="shared" si="0"/>
        <v>0</v>
      </c>
      <c r="AD390" s="40">
        <f t="shared" si="0"/>
        <v>0</v>
      </c>
      <c r="AE390" s="40">
        <f t="shared" si="0"/>
        <v>605506948.74496102</v>
      </c>
      <c r="AF390" s="40">
        <f t="shared" si="0"/>
        <v>0</v>
      </c>
      <c r="AG390" s="40">
        <f t="shared" si="0"/>
        <v>371037498.25434005</v>
      </c>
      <c r="AH390" s="40">
        <f t="shared" si="0"/>
        <v>1775055629.8714707</v>
      </c>
      <c r="AI390" s="40">
        <f t="shared" si="0"/>
        <v>0</v>
      </c>
      <c r="AJ390" s="40">
        <f t="shared" si="0"/>
        <v>3270284446.375</v>
      </c>
      <c r="AK390" s="40">
        <f t="shared" si="0"/>
        <v>0</v>
      </c>
      <c r="AL390" s="40">
        <f t="shared" si="0"/>
        <v>17972607.46544442</v>
      </c>
      <c r="AM390" s="40">
        <f t="shared" si="0"/>
        <v>17098462445.127815</v>
      </c>
      <c r="AN390" s="40">
        <f t="shared" si="0"/>
        <v>0</v>
      </c>
      <c r="AO390" s="40">
        <f t="shared" si="0"/>
        <v>562291143.71179569</v>
      </c>
      <c r="AP390" s="40">
        <f t="shared" si="0"/>
        <v>0</v>
      </c>
      <c r="AQ390" s="40">
        <f t="shared" si="0"/>
        <v>1489738716.72</v>
      </c>
      <c r="AR390" s="40">
        <f t="shared" si="0"/>
        <v>1088581952.4767904</v>
      </c>
      <c r="AS390" s="40">
        <f t="shared" si="0"/>
        <v>4060979992.8400016</v>
      </c>
      <c r="AT390" s="40">
        <f t="shared" si="0"/>
        <v>217320408.85999998</v>
      </c>
      <c r="AU390" s="40">
        <f t="shared" si="0"/>
        <v>3209098248.9955001</v>
      </c>
      <c r="AV390" s="40">
        <f t="shared" si="0"/>
        <v>11418995657.68</v>
      </c>
      <c r="AW390" s="40">
        <f t="shared" si="0"/>
        <v>636754539.98000002</v>
      </c>
      <c r="AX390" s="40">
        <f t="shared" si="0"/>
        <v>0</v>
      </c>
      <c r="AY390" s="40">
        <f t="shared" si="0"/>
        <v>0</v>
      </c>
      <c r="AZ390" s="40">
        <f t="shared" si="0"/>
        <v>1455456618.1735415</v>
      </c>
      <c r="BA390" s="40">
        <f t="shared" si="0"/>
        <v>0</v>
      </c>
      <c r="BB390" s="40">
        <f t="shared" si="0"/>
        <v>307897327.77895874</v>
      </c>
      <c r="BC390" s="40">
        <f t="shared" si="0"/>
        <v>389621893.05256915</v>
      </c>
      <c r="BD390" s="40">
        <f t="shared" si="0"/>
        <v>1</v>
      </c>
      <c r="BE390" s="40">
        <f t="shared" si="0"/>
        <v>0</v>
      </c>
      <c r="BF390" s="40">
        <f t="shared" si="0"/>
        <v>12223491.315292323</v>
      </c>
      <c r="BG390" s="40">
        <f t="shared" si="0"/>
        <v>148162236.86000001</v>
      </c>
      <c r="BH390" s="40">
        <f t="shared" si="0"/>
        <v>0</v>
      </c>
      <c r="BI390" s="40">
        <f t="shared" si="0"/>
        <v>1150000000.738184</v>
      </c>
      <c r="BJ390" s="40">
        <f t="shared" si="0"/>
        <v>300023453.40984637</v>
      </c>
      <c r="BK390" s="40">
        <f t="shared" si="0"/>
        <v>315265915.83612347</v>
      </c>
      <c r="BL390" s="40">
        <f t="shared" si="0"/>
        <v>0</v>
      </c>
      <c r="BM390" s="40">
        <f t="shared" si="0"/>
        <v>0</v>
      </c>
      <c r="BN390" s="40">
        <f t="shared" si="0"/>
        <v>0</v>
      </c>
      <c r="BO390" s="40">
        <f t="shared" si="0"/>
        <v>0</v>
      </c>
      <c r="BP390" s="40">
        <f t="shared" si="0"/>
        <v>0</v>
      </c>
      <c r="BQ390" s="40">
        <f t="shared" si="0"/>
        <v>0</v>
      </c>
      <c r="BR390" s="40">
        <f t="shared" si="0"/>
        <v>0</v>
      </c>
      <c r="BS390" s="40">
        <f t="shared" si="0"/>
        <v>125143779.56339574</v>
      </c>
      <c r="BT390" s="40">
        <f t="shared" si="0"/>
        <v>2160434515.9257345</v>
      </c>
      <c r="BU390" s="40">
        <f t="shared" si="0"/>
        <v>1309433443.5203772</v>
      </c>
      <c r="BV390" s="40">
        <f t="shared" si="0"/>
        <v>2433172731.1208963</v>
      </c>
      <c r="BW390" s="40">
        <f t="shared" si="0"/>
        <v>0</v>
      </c>
      <c r="BX390" s="40">
        <f t="shared" ref="BX390:CE390" si="1">+SUM(BX6:BX389)</f>
        <v>240510315.89467335</v>
      </c>
      <c r="BY390" s="40">
        <f t="shared" si="1"/>
        <v>498768584.45030147</v>
      </c>
      <c r="BZ390" s="40">
        <f t="shared" si="1"/>
        <v>1450880.4029792799</v>
      </c>
      <c r="CA390" s="40">
        <f t="shared" si="1"/>
        <v>0</v>
      </c>
      <c r="CB390" s="40">
        <f t="shared" si="1"/>
        <v>0</v>
      </c>
      <c r="CC390" s="40">
        <f t="shared" si="1"/>
        <v>15000000000</v>
      </c>
      <c r="CD390" s="40"/>
      <c r="CE390" s="40">
        <f t="shared" si="1"/>
        <v>0</v>
      </c>
    </row>
    <row r="391" spans="2:83" x14ac:dyDescent="0.2">
      <c r="K391" s="41">
        <v>32399371753.559864</v>
      </c>
      <c r="L391" s="41">
        <v>0</v>
      </c>
      <c r="M391" s="41">
        <v>0</v>
      </c>
      <c r="N391" s="41">
        <v>0</v>
      </c>
      <c r="O391" s="41">
        <v>0</v>
      </c>
      <c r="P391" s="41">
        <v>0</v>
      </c>
      <c r="Q391" s="41">
        <v>0</v>
      </c>
      <c r="R391" s="41">
        <v>11122426.680931289</v>
      </c>
      <c r="S391" s="41">
        <v>1.3544559478759766E-3</v>
      </c>
      <c r="T391" s="41">
        <v>275067</v>
      </c>
      <c r="U391" s="41">
        <v>0</v>
      </c>
      <c r="V391" s="41">
        <v>72807</v>
      </c>
      <c r="W391" s="41">
        <v>49085870</v>
      </c>
      <c r="X391" s="41">
        <v>0.06</v>
      </c>
      <c r="Y391" s="41">
        <v>15000</v>
      </c>
      <c r="Z391" s="41">
        <v>0</v>
      </c>
      <c r="AA391" s="41">
        <v>0</v>
      </c>
      <c r="AB391" s="41">
        <v>131084480</v>
      </c>
      <c r="AC391" s="41">
        <v>47347.857486095752</v>
      </c>
      <c r="AD391" s="41">
        <v>18520.930569761811</v>
      </c>
      <c r="AE391" s="41">
        <v>0</v>
      </c>
      <c r="AF391" s="41">
        <v>7036124</v>
      </c>
      <c r="AG391" s="41">
        <v>0</v>
      </c>
      <c r="AH391" s="41">
        <v>0</v>
      </c>
      <c r="AI391" s="41">
        <v>455917</v>
      </c>
      <c r="AJ391" s="41">
        <v>0</v>
      </c>
      <c r="AK391" s="41">
        <v>1412200</v>
      </c>
      <c r="AL391" s="41">
        <v>0</v>
      </c>
      <c r="AM391" s="41">
        <v>0</v>
      </c>
      <c r="AN391" s="41">
        <v>908968404.89875209</v>
      </c>
      <c r="AO391" s="41">
        <v>0</v>
      </c>
      <c r="AP391" s="41">
        <v>13305089.089642502</v>
      </c>
      <c r="AQ391" s="41">
        <v>0</v>
      </c>
      <c r="AR391" s="41">
        <v>0</v>
      </c>
      <c r="AS391" s="41">
        <v>3.448486328125E-3</v>
      </c>
      <c r="AT391" s="41">
        <v>0</v>
      </c>
      <c r="AU391" s="41">
        <v>3163295959.2745018</v>
      </c>
      <c r="AV391" s="41">
        <v>3.147125244140625E-4</v>
      </c>
      <c r="AW391" s="41">
        <v>3.516077995300293E-3</v>
      </c>
      <c r="AX391" s="41">
        <v>674143.227387461</v>
      </c>
      <c r="AY391" s="41">
        <v>267461.55</v>
      </c>
      <c r="AZ391" s="41">
        <v>0</v>
      </c>
      <c r="BA391" s="41">
        <v>930682</v>
      </c>
      <c r="BB391" s="41">
        <v>0</v>
      </c>
      <c r="BC391" s="41">
        <v>0</v>
      </c>
      <c r="BD391" s="41">
        <v>0</v>
      </c>
      <c r="BE391" s="41">
        <v>0</v>
      </c>
      <c r="BF391" s="41">
        <v>0</v>
      </c>
      <c r="BG391" s="41">
        <v>4.1033029556274414E-3</v>
      </c>
      <c r="BH391" s="41">
        <v>124829.82613401949</v>
      </c>
      <c r="BI391" s="41">
        <v>0</v>
      </c>
      <c r="BJ391" s="41">
        <v>0</v>
      </c>
      <c r="BK391" s="41">
        <v>0</v>
      </c>
      <c r="BL391" s="41">
        <v>1392600.079060554</v>
      </c>
      <c r="BM391" s="41">
        <v>16563343</v>
      </c>
      <c r="BN391" s="41">
        <v>9221.9513349899953</v>
      </c>
      <c r="BO391" s="41">
        <v>23830158</v>
      </c>
      <c r="BP391" s="41">
        <v>134.3860056871078</v>
      </c>
      <c r="BQ391" s="41">
        <v>3841414</v>
      </c>
      <c r="BR391" s="41">
        <v>20524.725796030518</v>
      </c>
      <c r="BS391" s="41">
        <v>0</v>
      </c>
      <c r="BT391" s="41">
        <v>0</v>
      </c>
      <c r="BU391" s="41">
        <v>0</v>
      </c>
      <c r="BV391" s="41">
        <v>0</v>
      </c>
      <c r="BW391" s="41">
        <v>13239375</v>
      </c>
      <c r="BX391" s="41">
        <v>0</v>
      </c>
      <c r="BY391" s="41">
        <v>0</v>
      </c>
      <c r="BZ391" s="41">
        <v>0</v>
      </c>
      <c r="CA391" s="41">
        <v>125417048.12921794</v>
      </c>
      <c r="CB391" s="41">
        <v>9599</v>
      </c>
      <c r="CC391">
        <v>0</v>
      </c>
    </row>
    <row r="393" spans="2:83" x14ac:dyDescent="0.2">
      <c r="L393" s="40">
        <v>4727230.24</v>
      </c>
      <c r="M393" s="40">
        <v>23955714.333333999</v>
      </c>
      <c r="N393" s="40">
        <v>47692693.625988737</v>
      </c>
      <c r="O393" s="40">
        <v>4273187.41</v>
      </c>
      <c r="P393" s="40">
        <v>1380527172.8224947</v>
      </c>
      <c r="Q393" s="40">
        <v>449114807.28556502</v>
      </c>
      <c r="R393" s="40">
        <v>0</v>
      </c>
      <c r="S393" s="40">
        <v>1663384112.28</v>
      </c>
      <c r="T393" s="40">
        <v>0</v>
      </c>
      <c r="U393" s="40">
        <v>159605011.53999999</v>
      </c>
      <c r="V393" s="40">
        <v>0</v>
      </c>
      <c r="W393" s="40">
        <v>0</v>
      </c>
      <c r="X393" s="40">
        <v>0</v>
      </c>
      <c r="Y393" s="40">
        <v>0</v>
      </c>
      <c r="Z393" s="40">
        <v>696214443.50518107</v>
      </c>
      <c r="AA393" s="40">
        <v>386105793.18674076</v>
      </c>
      <c r="AB393" s="40">
        <v>0</v>
      </c>
      <c r="AC393" s="40">
        <v>0</v>
      </c>
      <c r="AD393" s="40">
        <v>0</v>
      </c>
      <c r="AE393" s="40">
        <v>605506948.74496102</v>
      </c>
      <c r="AF393" s="40">
        <v>0</v>
      </c>
      <c r="AG393" s="40">
        <v>371037498.25434005</v>
      </c>
      <c r="AH393" s="40">
        <v>1775055629.8714707</v>
      </c>
      <c r="AI393" s="40">
        <v>0</v>
      </c>
      <c r="AJ393" s="40">
        <v>3270284446.375</v>
      </c>
      <c r="AK393" s="40">
        <v>0</v>
      </c>
      <c r="AL393" s="40">
        <v>17972607.46544442</v>
      </c>
      <c r="AM393" s="40">
        <v>17098462445.127815</v>
      </c>
      <c r="AN393" s="40">
        <v>0</v>
      </c>
      <c r="AO393" s="40">
        <v>562291143.71179569</v>
      </c>
      <c r="AP393" s="40">
        <v>0</v>
      </c>
      <c r="AQ393" s="40">
        <v>1489738716.72</v>
      </c>
      <c r="AR393" s="40">
        <v>1088581952.4767904</v>
      </c>
      <c r="AS393" s="40">
        <v>4060979992.8400016</v>
      </c>
      <c r="AT393" s="40">
        <v>217320408.85999998</v>
      </c>
      <c r="AU393" s="40">
        <v>3209098249</v>
      </c>
      <c r="AV393" s="40">
        <v>11418995657.68</v>
      </c>
      <c r="AW393" s="40">
        <v>636754539.98000002</v>
      </c>
      <c r="AX393" s="40">
        <v>0</v>
      </c>
      <c r="AY393" s="40">
        <v>0</v>
      </c>
      <c r="AZ393" s="40">
        <v>1455456618.1735415</v>
      </c>
      <c r="BA393" s="40">
        <v>0</v>
      </c>
      <c r="BB393" s="40">
        <v>307897327.77895874</v>
      </c>
      <c r="BC393" s="40">
        <v>389621893.05256915</v>
      </c>
      <c r="BD393" s="40">
        <v>1</v>
      </c>
      <c r="BE393" s="40">
        <v>0</v>
      </c>
      <c r="BF393" s="40">
        <v>12223491.315292323</v>
      </c>
      <c r="BG393" s="40">
        <v>148162236.86000001</v>
      </c>
      <c r="BH393" s="41">
        <v>0</v>
      </c>
      <c r="BI393" s="40">
        <v>1150000000.738184</v>
      </c>
      <c r="BJ393" s="40">
        <v>300023453.40984637</v>
      </c>
      <c r="BK393" s="40">
        <v>315265915.83612347</v>
      </c>
      <c r="BL393" s="40">
        <v>0</v>
      </c>
      <c r="BM393" s="40">
        <v>0</v>
      </c>
      <c r="BN393" s="40">
        <v>0</v>
      </c>
      <c r="BO393" s="40">
        <v>0</v>
      </c>
      <c r="BP393" s="40">
        <v>0</v>
      </c>
      <c r="BQ393" s="40">
        <v>0</v>
      </c>
      <c r="BR393" s="40">
        <v>0</v>
      </c>
      <c r="BS393" s="40">
        <v>125143779.56339574</v>
      </c>
      <c r="BT393" s="40">
        <v>2160434515.9257345</v>
      </c>
      <c r="BU393" s="40">
        <v>1309433443.5203772</v>
      </c>
      <c r="BV393" s="40">
        <v>2433172731.1208963</v>
      </c>
      <c r="BW393" s="40">
        <v>0</v>
      </c>
      <c r="BX393" s="40">
        <v>240510315.89467335</v>
      </c>
      <c r="BY393" s="40">
        <v>498768584.45030147</v>
      </c>
      <c r="BZ393" s="40">
        <v>1450880.4029792799</v>
      </c>
      <c r="CA393" s="40">
        <v>0</v>
      </c>
      <c r="CB393" s="40">
        <v>0</v>
      </c>
      <c r="CC393" s="40">
        <v>15000000000</v>
      </c>
      <c r="CD393" s="40"/>
    </row>
    <row r="394" spans="2:83" s="50" customFormat="1" x14ac:dyDescent="0.2">
      <c r="K394" s="51"/>
      <c r="L394" s="52">
        <f>+L393-L390</f>
        <v>0</v>
      </c>
      <c r="M394" s="52">
        <f t="shared" ref="M394:BX394" si="2">+M393-M390</f>
        <v>0</v>
      </c>
      <c r="N394" s="52">
        <f t="shared" si="2"/>
        <v>0</v>
      </c>
      <c r="O394" s="52">
        <f t="shared" si="2"/>
        <v>0</v>
      </c>
      <c r="P394" s="52">
        <f t="shared" si="2"/>
        <v>0</v>
      </c>
      <c r="Q394" s="52">
        <f t="shared" si="2"/>
        <v>0</v>
      </c>
      <c r="R394" s="52">
        <f t="shared" si="2"/>
        <v>0</v>
      </c>
      <c r="S394" s="52">
        <f t="shared" si="2"/>
        <v>0</v>
      </c>
      <c r="T394" s="52">
        <f t="shared" si="2"/>
        <v>0</v>
      </c>
      <c r="U394" s="52">
        <f t="shared" si="2"/>
        <v>0</v>
      </c>
      <c r="V394" s="52">
        <f t="shared" si="2"/>
        <v>0</v>
      </c>
      <c r="W394" s="52">
        <f t="shared" si="2"/>
        <v>0</v>
      </c>
      <c r="X394" s="52">
        <f t="shared" si="2"/>
        <v>0</v>
      </c>
      <c r="Y394" s="52">
        <f t="shared" si="2"/>
        <v>0</v>
      </c>
      <c r="Z394" s="52">
        <f t="shared" si="2"/>
        <v>0</v>
      </c>
      <c r="AA394" s="52">
        <f t="shared" si="2"/>
        <v>0</v>
      </c>
      <c r="AB394" s="52">
        <f t="shared" si="2"/>
        <v>0</v>
      </c>
      <c r="AC394" s="52">
        <f t="shared" si="2"/>
        <v>0</v>
      </c>
      <c r="AD394" s="52">
        <f t="shared" si="2"/>
        <v>0</v>
      </c>
      <c r="AE394" s="52">
        <f t="shared" si="2"/>
        <v>0</v>
      </c>
      <c r="AF394" s="52">
        <f t="shared" si="2"/>
        <v>0</v>
      </c>
      <c r="AG394" s="52">
        <f t="shared" si="2"/>
        <v>0</v>
      </c>
      <c r="AH394" s="52">
        <f t="shared" si="2"/>
        <v>0</v>
      </c>
      <c r="AI394" s="52">
        <f t="shared" si="2"/>
        <v>0</v>
      </c>
      <c r="AJ394" s="52">
        <f t="shared" si="2"/>
        <v>0</v>
      </c>
      <c r="AK394" s="52">
        <f t="shared" si="2"/>
        <v>0</v>
      </c>
      <c r="AL394" s="52">
        <f t="shared" si="2"/>
        <v>0</v>
      </c>
      <c r="AM394" s="52">
        <f t="shared" si="2"/>
        <v>0</v>
      </c>
      <c r="AN394" s="52">
        <f t="shared" si="2"/>
        <v>0</v>
      </c>
      <c r="AO394" s="52">
        <f t="shared" si="2"/>
        <v>0</v>
      </c>
      <c r="AP394" s="52">
        <f t="shared" si="2"/>
        <v>0</v>
      </c>
      <c r="AQ394" s="52">
        <f t="shared" si="2"/>
        <v>0</v>
      </c>
      <c r="AR394" s="52">
        <f t="shared" si="2"/>
        <v>0</v>
      </c>
      <c r="AS394" s="52">
        <f t="shared" si="2"/>
        <v>0</v>
      </c>
      <c r="AT394" s="52">
        <f t="shared" si="2"/>
        <v>0</v>
      </c>
      <c r="AU394" s="52">
        <f t="shared" si="2"/>
        <v>4.4999122619628906E-3</v>
      </c>
      <c r="AV394" s="52">
        <f t="shared" si="2"/>
        <v>0</v>
      </c>
      <c r="AW394" s="52">
        <f t="shared" si="2"/>
        <v>0</v>
      </c>
      <c r="AX394" s="52">
        <f t="shared" si="2"/>
        <v>0</v>
      </c>
      <c r="AY394" s="52">
        <f t="shared" si="2"/>
        <v>0</v>
      </c>
      <c r="AZ394" s="52">
        <f t="shared" si="2"/>
        <v>0</v>
      </c>
      <c r="BA394" s="52">
        <f t="shared" si="2"/>
        <v>0</v>
      </c>
      <c r="BB394" s="52">
        <f t="shared" si="2"/>
        <v>0</v>
      </c>
      <c r="BC394" s="52">
        <f t="shared" si="2"/>
        <v>0</v>
      </c>
      <c r="BD394" s="52">
        <f t="shared" si="2"/>
        <v>0</v>
      </c>
      <c r="BE394" s="52">
        <f t="shared" si="2"/>
        <v>0</v>
      </c>
      <c r="BF394" s="52">
        <f t="shared" si="2"/>
        <v>0</v>
      </c>
      <c r="BG394" s="52">
        <f t="shared" si="2"/>
        <v>0</v>
      </c>
      <c r="BH394" s="52">
        <f t="shared" si="2"/>
        <v>0</v>
      </c>
      <c r="BI394" s="52">
        <f t="shared" si="2"/>
        <v>0</v>
      </c>
      <c r="BJ394" s="52">
        <f t="shared" si="2"/>
        <v>0</v>
      </c>
      <c r="BK394" s="52">
        <f t="shared" si="2"/>
        <v>0</v>
      </c>
      <c r="BL394" s="52">
        <f t="shared" si="2"/>
        <v>0</v>
      </c>
      <c r="BM394" s="52">
        <f t="shared" si="2"/>
        <v>0</v>
      </c>
      <c r="BN394" s="52">
        <f t="shared" si="2"/>
        <v>0</v>
      </c>
      <c r="BO394" s="52">
        <f t="shared" si="2"/>
        <v>0</v>
      </c>
      <c r="BP394" s="52">
        <f t="shared" si="2"/>
        <v>0</v>
      </c>
      <c r="BQ394" s="52">
        <f t="shared" si="2"/>
        <v>0</v>
      </c>
      <c r="BR394" s="52">
        <f t="shared" si="2"/>
        <v>0</v>
      </c>
      <c r="BS394" s="52">
        <f t="shared" si="2"/>
        <v>0</v>
      </c>
      <c r="BT394" s="52">
        <f t="shared" si="2"/>
        <v>0</v>
      </c>
      <c r="BU394" s="52">
        <f t="shared" si="2"/>
        <v>0</v>
      </c>
      <c r="BV394" s="52">
        <f t="shared" si="2"/>
        <v>0</v>
      </c>
      <c r="BW394" s="52">
        <f t="shared" si="2"/>
        <v>0</v>
      </c>
      <c r="BX394" s="52">
        <f t="shared" si="2"/>
        <v>0</v>
      </c>
      <c r="BY394" s="52">
        <f t="shared" ref="BY394:CE394" si="3">+BY393-BY390</f>
        <v>0</v>
      </c>
      <c r="BZ394" s="52">
        <f t="shared" si="3"/>
        <v>0</v>
      </c>
      <c r="CA394" s="52">
        <f t="shared" si="3"/>
        <v>0</v>
      </c>
      <c r="CB394" s="52">
        <f t="shared" si="3"/>
        <v>0</v>
      </c>
      <c r="CC394" s="52">
        <f t="shared" si="3"/>
        <v>0</v>
      </c>
      <c r="CD394" s="52">
        <v>0</v>
      </c>
      <c r="CE394" s="52">
        <f t="shared" si="3"/>
        <v>0</v>
      </c>
    </row>
    <row r="395" spans="2:83" x14ac:dyDescent="0.2">
      <c r="K395" s="46"/>
    </row>
  </sheetData>
  <autoFilter ref="B1:CF391" xr:uid="{00000000-0009-0000-0000-000003000000}"/>
  <dataConsolidate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DIST FONDOS</vt:lpstr>
      <vt:lpstr>Hoja1</vt:lpstr>
      <vt:lpstr>Hoja2</vt:lpstr>
      <vt:lpstr>DIST FONDOS (2)</vt:lpstr>
      <vt:lpstr>'DIST FONDOS'!Área_de_impresión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aRendon</dc:creator>
  <cp:lastModifiedBy>INDEC</cp:lastModifiedBy>
  <cp:lastPrinted>2025-09-26T14:54:06Z</cp:lastPrinted>
  <dcterms:created xsi:type="dcterms:W3CDTF">2024-11-01T10:35:38Z</dcterms:created>
  <dcterms:modified xsi:type="dcterms:W3CDTF">2025-09-26T14:54:08Z</dcterms:modified>
</cp:coreProperties>
</file>